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2.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025"/>
  <workbookPr codeName="ThisWorkbook" defaultThemeVersion="124226"/>
  <mc:AlternateContent xmlns:mc="http://schemas.openxmlformats.org/markup-compatibility/2006">
    <mc:Choice Requires="x15">
      <x15ac:absPath xmlns:x15ac="http://schemas.microsoft.com/office/spreadsheetml/2010/11/ac" url="T:\SOZP\OMet\OdMetNP\NPŽP\!Výzvy 2024\xx_Krajinné prvky_zrcadlo OPŽP\sloučené VPŘ\vypořádání sloučeného VPŘ\"/>
    </mc:Choice>
  </mc:AlternateContent>
  <xr:revisionPtr revIDLastSave="0" documentId="8_{3FF59032-7127-46E5-9C6D-E795506C9E1A}" xr6:coauthVersionLast="47" xr6:coauthVersionMax="47" xr10:uidLastSave="{00000000-0000-0000-0000-000000000000}"/>
  <bookViews>
    <workbookView xWindow="-120" yWindow="-120" windowWidth="29040" windowHeight="15840" xr2:uid="{00000000-000D-0000-FFFF-FFFF00000000}"/>
  </bookViews>
  <sheets>
    <sheet name="Kumulativní rozpočet projektu" sheetId="1" r:id="rId1"/>
    <sheet name="Kumulativní rozpočet projek (2)" sheetId="3" state="hidden" r:id="rId2"/>
    <sheet name="Pomocný" sheetId="2" state="hidden" r:id="rId3"/>
  </sheets>
  <externalReferences>
    <externalReference r:id="rId4"/>
  </externalReferences>
  <definedNames>
    <definedName name="Možnostvyřazení">'[1]hodnocení - ochranné nádrže'!$E$40,'[1]hodnocení - ochranné nádrže'!$E$43</definedName>
    <definedName name="Nazvy" localSheetId="1">'Kumulativní rozpočet projek (2)'!$B$3:$F$4</definedName>
    <definedName name="Nazvy">'Kumulativní rozpočet projektu'!$B$3:$F$4</definedName>
    <definedName name="_xlnm.Print_Area" localSheetId="1">'Kumulativní rozpočet projek (2)'!$A$1:$N$37</definedName>
    <definedName name="_xlnm.Print_Area" localSheetId="0">'Kumulativní rozpočet projektu'!$A$1:$N$27</definedName>
    <definedName name="Sběrné_dvory">'[1]interní checklist'!$H$183</definedName>
    <definedName name="vyřazení" localSheetId="1">'[1]hodnocení - ochranné nádrže'!#REF!,'[1]hodnocení - ochranné nádrže'!$D$40:$E$40,'[1]hodnocení - ochranné nádrže'!$D$43:$E$43</definedName>
    <definedName name="vyřazení">'[1]hodnocení - ochranné nádrže'!#REF!,'[1]hodnocení - ochranné nádrže'!$D$40:$E$40,'[1]hodnocení - ochranné nádrže'!$D$43:$E$43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2" i="1" l="1"/>
  <c r="F14" i="1" l="1"/>
  <c r="I14" i="1" s="1"/>
  <c r="F15" i="1"/>
  <c r="J16" i="1"/>
  <c r="E16" i="1"/>
  <c r="D16" i="1"/>
  <c r="I15" i="1" l="1"/>
  <c r="I16" i="1" s="1"/>
  <c r="L15" i="1"/>
  <c r="L14" i="1"/>
  <c r="K14" i="1" s="1"/>
  <c r="J25" i="3"/>
  <c r="E25" i="3"/>
  <c r="D25" i="3"/>
  <c r="F24" i="3"/>
  <c r="F23" i="3"/>
  <c r="F22" i="3"/>
  <c r="F21" i="3"/>
  <c r="F20" i="3"/>
  <c r="F19" i="3"/>
  <c r="F18" i="3"/>
  <c r="F17" i="3"/>
  <c r="I17" i="3" s="1"/>
  <c r="J16" i="3"/>
  <c r="E16" i="3"/>
  <c r="D16" i="3"/>
  <c r="B28" i="3" s="1"/>
  <c r="B29" i="3" s="1"/>
  <c r="F15" i="3"/>
  <c r="F14" i="3"/>
  <c r="L14" i="3" s="1"/>
  <c r="F13" i="3"/>
  <c r="L13" i="3" s="1"/>
  <c r="K15" i="1" l="1"/>
  <c r="F16" i="1"/>
  <c r="I15" i="3"/>
  <c r="L15" i="3"/>
  <c r="L16" i="3" s="1"/>
  <c r="I21" i="3"/>
  <c r="L21" i="3"/>
  <c r="I18" i="3"/>
  <c r="L18" i="3"/>
  <c r="I22" i="3"/>
  <c r="L22" i="3"/>
  <c r="I19" i="3"/>
  <c r="L19" i="3"/>
  <c r="I23" i="3"/>
  <c r="L23" i="3"/>
  <c r="I20" i="3"/>
  <c r="L20" i="3"/>
  <c r="I24" i="3"/>
  <c r="L24" i="3"/>
  <c r="I14" i="3"/>
  <c r="K14" i="3" s="1"/>
  <c r="F16" i="3"/>
  <c r="E26" i="3"/>
  <c r="I13" i="3"/>
  <c r="F25" i="3"/>
  <c r="J26" i="3"/>
  <c r="D26" i="3"/>
  <c r="L16" i="1" l="1"/>
  <c r="K18" i="3"/>
  <c r="L17" i="3"/>
  <c r="C11" i="3"/>
  <c r="I25" i="3"/>
  <c r="K15" i="3"/>
  <c r="K16" i="1"/>
  <c r="F26" i="3"/>
  <c r="I16" i="3"/>
  <c r="K13" i="3"/>
  <c r="L17" i="1" l="1"/>
  <c r="K16" i="3"/>
  <c r="I26" i="3"/>
  <c r="C32" i="3" s="1"/>
  <c r="L25" i="3"/>
  <c r="L26" i="3" s="1"/>
  <c r="C22" i="1" l="1"/>
  <c r="L18" i="1"/>
  <c r="C23" i="1" s="1"/>
  <c r="K17" i="3"/>
  <c r="K19" i="3" l="1"/>
  <c r="K21" i="3" l="1"/>
  <c r="K20" i="3"/>
  <c r="C24" i="1" l="1"/>
  <c r="K22" i="3"/>
  <c r="K23" i="3" l="1"/>
  <c r="K24" i="3" l="1"/>
  <c r="K25" i="3" s="1"/>
  <c r="K26" i="3" s="1"/>
  <c r="C33" i="3"/>
  <c r="C34"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Bajer Pavel</author>
    <author>Matějka Jan</author>
    <author>Urban Lukas</author>
  </authors>
  <commentList>
    <comment ref="C12" authorId="0" shapeId="0" xr:uid="{00000000-0006-0000-0000-000001000000}">
      <text>
        <r>
          <rPr>
            <b/>
            <sz val="9"/>
            <color indexed="81"/>
            <rFont val="Tahoma"/>
            <family val="2"/>
            <charset val="238"/>
          </rPr>
          <t xml:space="preserve">
9 % u projektů, jejichž celkové způsobilé přímé realizační výdaje nepřesahují 10 mil. Kč,
6 % u projektů, jejichž celkové způsobilé přímé realizační výdaje jsou vyšší než 10 mil. Kč.</t>
        </r>
      </text>
    </comment>
    <comment ref="J12" authorId="0" shapeId="0" xr:uid="{00000000-0006-0000-0000-000002000000}">
      <text>
        <r>
          <rPr>
            <b/>
            <sz val="9"/>
            <color indexed="81"/>
            <rFont val="Tahoma"/>
            <family val="2"/>
            <charset val="238"/>
          </rPr>
          <t xml:space="preserve">
Vyplnit pouze výdaje, které nebudou nárokovány jako způsobilé bez zohlednění maximálních způsobilých výdajů podle rozsahu opatření a bez zohlednění maximálního procenta na projektovou přípravu.
Včetně alternativní investice u čl. 41 a 46 GBER
</t>
        </r>
      </text>
    </comment>
    <comment ref="K12" authorId="0" shapeId="0" xr:uid="{00000000-0006-0000-0000-000003000000}">
      <text>
        <r>
          <rPr>
            <b/>
            <sz val="9"/>
            <color indexed="81"/>
            <rFont val="Tahoma"/>
            <family val="2"/>
            <charset val="238"/>
          </rPr>
          <t xml:space="preserve">
Vyplnit pouze výdaje, které nebudou nárokovány jako způsobilé bez zohlednění maximálních způsobilých výdajů podle rozsahu opatření a bez zohlednění maximálního procenta na projektovou přípravu.</t>
        </r>
      </text>
    </comment>
    <comment ref="B15" authorId="1" shapeId="0" xr:uid="{00000000-0006-0000-0000-000004000000}">
      <text>
        <r>
          <rPr>
            <sz val="9"/>
            <color indexed="81"/>
            <rFont val="Tahoma"/>
            <family val="2"/>
            <charset val="238"/>
          </rPr>
          <t>Vedlejší rozpočtové náklady vynaložené v přímé souvislosti s realizací projektu stanovené v souladu s vyhláškou č. 169/2016 (např. geodetické práce, dokumentace skutečného provedení stavby, zařízení a zrušení staveniště, ztížené dopravní podmínky, provozní vlivy atp.) a vyvolané investice (např. výdaje na stavbu dočasných komunikací) vstupují do celkových nákladů akce posuzovaných dle Nákladů obvyklých opatření MŽP. Pokud nejsou pro dané opatření stanoveny NOO, pak VRN nesmí překročit 10 % ZRN dle ÚRS.</t>
        </r>
      </text>
    </comment>
    <comment ref="B16" authorId="2" shapeId="0" xr:uid="{00000000-0006-0000-0000-000005000000}">
      <text>
        <r>
          <rPr>
            <b/>
            <sz val="9"/>
            <color indexed="81"/>
            <rFont val="Tahoma"/>
            <family val="2"/>
            <charset val="238"/>
          </rPr>
          <t xml:space="preserve">
Přímé realizační výdaje jsou výdaje přispívající ke splnění cílů příslušného projektu. Do přímých realizačních výdajů lze zahrnout i výdaje na dokumentaci skutečného provedení. Naopak nelze zahrnout projektovou přípravu, technický dozor investora, autorský dozor a výdaje na zajištění publicity projektu.</t>
        </r>
        <r>
          <rPr>
            <sz val="9"/>
            <color indexed="81"/>
            <rFont val="Tahoma"/>
            <family val="2"/>
            <charset val="23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Bajer Pavel</author>
    <author>Urban Lukas</author>
    <author>Prokop Tomas</author>
  </authors>
  <commentList>
    <comment ref="C11" authorId="0" shapeId="0" xr:uid="{00000000-0006-0000-0100-000001000000}">
      <text>
        <r>
          <rPr>
            <b/>
            <sz val="9"/>
            <color indexed="81"/>
            <rFont val="Tahoma"/>
            <family val="2"/>
            <charset val="238"/>
          </rPr>
          <t xml:space="preserve">
10 % u projektů, jejichž celkové způsobilé přímé realizační výdaje nepřesahují 1 mil. Kč,
8 % u projektů, jejichž celkové způsobilé přímé realizační výdaje nepřesahují 3 mil. Kč,
7 % u projektů, jejichž celkové způsobilé přímé realizační výdaje nepřesahují 10 mil. Kč,
6 % u projektů, jejichž celkové způsobilé přímé realizační výdaje jsou vyšší než 10 mil. Kč.</t>
        </r>
      </text>
    </comment>
    <comment ref="J11" authorId="0" shapeId="0" xr:uid="{00000000-0006-0000-0100-000002000000}">
      <text>
        <r>
          <rPr>
            <b/>
            <sz val="9"/>
            <color indexed="81"/>
            <rFont val="Tahoma"/>
            <family val="2"/>
            <charset val="238"/>
          </rPr>
          <t xml:space="preserve">
Vyplnit pouze výdaje, které nebudou nárokovány jako způsobilé bez zohlednění maximálních způsobilých výdajů podle rozsahu opatření a bez zohlednění maximálního procenta na projektovou přípravu.
Včetně alternativní investice u čl. 41 a 46 GBER
</t>
        </r>
      </text>
    </comment>
    <comment ref="K11" authorId="0" shapeId="0" xr:uid="{00000000-0006-0000-0100-000003000000}">
      <text>
        <r>
          <rPr>
            <b/>
            <sz val="9"/>
            <color indexed="81"/>
            <rFont val="Tahoma"/>
            <family val="2"/>
            <charset val="238"/>
          </rPr>
          <t xml:space="preserve">
Vyplnit pouze výdaje, které nebudou nárokovány jako způsobilé bez zohlednění maximálních způsobilých výdajů podle rozsahu opatření a bez zohlednění maximálního procenta na projektovou přípravu.</t>
        </r>
      </text>
    </comment>
    <comment ref="B16" authorId="1" shapeId="0" xr:uid="{00000000-0006-0000-0100-000004000000}">
      <text>
        <r>
          <rPr>
            <b/>
            <sz val="9"/>
            <color indexed="81"/>
            <rFont val="Tahoma"/>
            <family val="2"/>
            <charset val="238"/>
          </rPr>
          <t xml:space="preserve">
Přímé realizační výdaje jsou výdaje dle jednotlivých prioritních os přímo přispívající ke splnění cílů
příslušného projektu. Do přímých realizačních výdajů lze zahrnout i výdaje na dokumentaci
skutečného provedení. Naopak nelze zahrnout projektovou přípravu, technický dozor investora,
autorský dozor a výdaje na zajištění publicity projektu.</t>
        </r>
        <r>
          <rPr>
            <sz val="9"/>
            <color indexed="81"/>
            <rFont val="Tahoma"/>
            <family val="2"/>
            <charset val="238"/>
          </rPr>
          <t xml:space="preserve">
</t>
        </r>
      </text>
    </comment>
    <comment ref="B17" authorId="2" shapeId="0" xr:uid="{00000000-0006-0000-0100-000005000000}">
      <text>
        <r>
          <rPr>
            <sz val="9"/>
            <color indexed="81"/>
            <rFont val="Tahoma"/>
            <family val="2"/>
            <charset val="238"/>
          </rPr>
          <t xml:space="preserve">
Výdaje na nákup nemovitosti, tj. pozemku, pozemku včetně stavby, která je jeho součástí, příp. stavby, která není součástí pozemku, jsou způsobilým výdajem v případě, že jsou splněny kumulativně následující podmínky:
-  pořizovací cena nemovitosti může být započtena maximálně do výše 10 % celkových způsobilých přímých realizačních výdajů na projekt,
-  pozemek bude oceněn znaleckým posudkem (nesmí být starší než 6 měsíců před datem podání žádosti o podporu z OPŽP) vyhotoveným znalcem dle zákona č. 151/1997 Sb., o oceňování majetku, ve znění pozdějších předpisů,
-  způsobilým výdajem je pořizovací cena, maximálně však do výše ceny zjištěné znaleckým posudkem, 
-  musí být v souladu s cíli projektu.
</t>
        </r>
      </text>
    </comment>
    <comment ref="B18" authorId="0" shapeId="0" xr:uid="{00000000-0006-0000-0100-000006000000}">
      <text>
        <r>
          <rPr>
            <b/>
            <sz val="9"/>
            <color indexed="81"/>
            <rFont val="Tahoma"/>
            <family val="2"/>
            <charset val="238"/>
          </rPr>
          <t xml:space="preserve">
Max. způsobilé výdaje na propagační opatření:
- plakát (příp. samolepicí plakát nebo plakát + menší samolepky): 2000 Kč,
- velkoplošný panel: 15 000 Kč,
- pamětní deska: 5000 Kč,
- slavnostní zahájení a ukončení u projektů nad 50 mil. eur: 50 000 Kč.
Způsobilost propagace je dále upravena v kapitole D1 Pravidel pro žadatele a příjemce.</t>
        </r>
      </text>
    </comment>
    <comment ref="B22" authorId="1" shapeId="0" xr:uid="{00000000-0006-0000-0100-000007000000}">
      <text>
        <r>
          <rPr>
            <b/>
            <sz val="9"/>
            <color indexed="81"/>
            <rFont val="Tahoma"/>
            <family val="2"/>
            <charset val="238"/>
          </rPr>
          <t>Dle Pravidel pro žadatele a příjemce je maximální způsobilá částka, kterou lze na zpracování
žádosti nárokovat, 30 000 Kč bez DPH.</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Paly Daniel</author>
  </authors>
  <commentList>
    <comment ref="A18" authorId="0" shapeId="0" xr:uid="{00000000-0006-0000-0200-000001000000}">
      <text>
        <r>
          <rPr>
            <b/>
            <sz val="9"/>
            <color indexed="81"/>
            <rFont val="Tahoma"/>
            <family val="2"/>
            <charset val="238"/>
          </rPr>
          <t>Paly Daniel:</t>
        </r>
        <r>
          <rPr>
            <sz val="9"/>
            <color indexed="81"/>
            <rFont val="Tahoma"/>
            <family val="2"/>
            <charset val="238"/>
          </rPr>
          <t xml:space="preserve">
List 1
</t>
        </r>
      </text>
    </comment>
    <comment ref="B18" authorId="0" shapeId="0" xr:uid="{00000000-0006-0000-0200-000002000000}">
      <text>
        <r>
          <rPr>
            <b/>
            <sz val="9"/>
            <color indexed="81"/>
            <rFont val="Tahoma"/>
            <family val="2"/>
            <charset val="238"/>
          </rPr>
          <t>Paly Daniel:</t>
        </r>
        <r>
          <rPr>
            <sz val="9"/>
            <color indexed="81"/>
            <rFont val="Tahoma"/>
            <family val="2"/>
            <charset val="238"/>
          </rPr>
          <t xml:space="preserve">
K Více specifickým cílům
</t>
        </r>
      </text>
    </comment>
    <comment ref="A19" authorId="0" shapeId="0" xr:uid="{00000000-0006-0000-0200-000003000000}">
      <text>
        <r>
          <rPr>
            <b/>
            <sz val="9"/>
            <color indexed="81"/>
            <rFont val="Tahoma"/>
            <family val="2"/>
            <charset val="238"/>
          </rPr>
          <t>Paly Daniel:</t>
        </r>
        <r>
          <rPr>
            <sz val="9"/>
            <color indexed="81"/>
            <rFont val="Tahoma"/>
            <family val="2"/>
            <charset val="238"/>
          </rPr>
          <t xml:space="preserve">
List 2
</t>
        </r>
      </text>
    </comment>
  </commentList>
</comments>
</file>

<file path=xl/sharedStrings.xml><?xml version="1.0" encoding="utf-8"?>
<sst xmlns="http://schemas.openxmlformats.org/spreadsheetml/2006/main" count="81" uniqueCount="61">
  <si>
    <t>Celkové nezpůsobilé výdaje projektu</t>
  </si>
  <si>
    <t>Celkové způsobilé výdaje projektu</t>
  </si>
  <si>
    <t>Celkové výdaje projektu</t>
  </si>
  <si>
    <t>Komentář k nezpůsobilým výdajům stanoveným žadatelem:</t>
  </si>
  <si>
    <t>Celkem</t>
  </si>
  <si>
    <t xml:space="preserve">Celkem </t>
  </si>
  <si>
    <t>manažerské řízení</t>
  </si>
  <si>
    <t>Výběrové řízení</t>
  </si>
  <si>
    <t>Žádost</t>
  </si>
  <si>
    <t>Autorský dozor</t>
  </si>
  <si>
    <t>Technický dozor</t>
  </si>
  <si>
    <t>Projektová dok. / studie / analýza</t>
  </si>
  <si>
    <t>Projektová příprava</t>
  </si>
  <si>
    <t>Propagace</t>
  </si>
  <si>
    <t>nákup nemovitost</t>
  </si>
  <si>
    <t>Celkem (Přímé realizační výdaje)</t>
  </si>
  <si>
    <t>realizace</t>
  </si>
  <si>
    <t>Způsobilé výdaje po zohlednění limitů způsobilých výdajů a způsobilosti DPH</t>
  </si>
  <si>
    <t>Nezpůsobilá část celkem</t>
  </si>
  <si>
    <t>Nezpůsobilá část celkových výdajů stanovená žadatelem (bez DPH)</t>
  </si>
  <si>
    <t>Cena s DPH</t>
  </si>
  <si>
    <t>procento DPH [%]</t>
  </si>
  <si>
    <t>Cena bez DPH</t>
  </si>
  <si>
    <t>neinvestiční bez DPH</t>
  </si>
  <si>
    <t>investiční bez DPH</t>
  </si>
  <si>
    <t>Procentní výše způsob. výdajů na projektovou přípravu</t>
  </si>
  <si>
    <t>Souhrnný rozpočet</t>
  </si>
  <si>
    <t>DPH:</t>
  </si>
  <si>
    <t>Specifický cíl/aktivita:</t>
  </si>
  <si>
    <t>Důležité informace jsou označeny červeným trojúhelníkem v pravém horním rohu buněk.</t>
  </si>
  <si>
    <t>Editovat pouze zelená pole!</t>
  </si>
  <si>
    <t>Název projektu:</t>
  </si>
  <si>
    <t>Instrukce:</t>
  </si>
  <si>
    <t>Název žadatele:</t>
  </si>
  <si>
    <t xml:space="preserve">                             KUMULATIVNÍ ROZPOČET (KR) PROJEKTU</t>
  </si>
  <si>
    <t>1.3.1 - Zprůtočnění nebo zvýšení retenčního potenciálu koryt vodních toků a přilehlých niv, zlepšení přirozených rozlivů</t>
  </si>
  <si>
    <t>1.4.3 - Budování a rozšíření varovných, hlásných, předpovědních a výstražných systémů na lokální úrovni, digitální povodňové plány</t>
  </si>
  <si>
    <t>1.4 - Podpořit preventivní protipovodňová opatření</t>
  </si>
  <si>
    <t>Specifický cíl</t>
  </si>
  <si>
    <t>LVVS</t>
  </si>
  <si>
    <t>DPP</t>
  </si>
  <si>
    <t>Výše dotace dle výpočtu</t>
  </si>
  <si>
    <t>Výše dotace po zaokrouhlení</t>
  </si>
  <si>
    <t>1.5 - Udržitelné a efektivní hospodaření s vodou v obcích (financováno z NPO)</t>
  </si>
  <si>
    <t>1.8 - Zajištění povodňové ochrany intravilánu (financováno z NPO)</t>
  </si>
  <si>
    <t>1.5.E - Hospodaření se srážkovými vodami v intravilánu obcí</t>
  </si>
  <si>
    <t>1.8.A - Realizace protipovodňových opatření s širokým využitím přírodě blízkých prvků v urbanizovaném území</t>
  </si>
  <si>
    <t>Investiční bez DPH</t>
  </si>
  <si>
    <t>Neinvestiční bez DPH</t>
  </si>
  <si>
    <t>Procento DPH [%]</t>
  </si>
  <si>
    <t>Realizace</t>
  </si>
  <si>
    <t>Nákup nemovitosti</t>
  </si>
  <si>
    <t>Podoblast:</t>
  </si>
  <si>
    <t>Podporovaná aktivita:</t>
  </si>
  <si>
    <t>Stavební náklady, dodávky a služby</t>
  </si>
  <si>
    <t>Nepřímé náklady</t>
  </si>
  <si>
    <t>Paušální sazba</t>
  </si>
  <si>
    <t>Procentní výše paušální sazby</t>
  </si>
  <si>
    <t xml:space="preserve">4.2 Obnova ekologické stability krajiny </t>
  </si>
  <si>
    <t xml:space="preserve">4.2.G Podpora krajinných prvků   </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</si>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</sst>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 &quot;Kč&quot;"/>
    <numFmt numFmtId="165" formatCode="#,##0.00\ _K_č"/>
  </numFmts>
  <fonts count="17" x14ac:knownFonts="1">
    <font>
      <sz val="11"/>
      <color theme="1"/>
      <name val="Calibri"/>
      <family val="2"/>
      <charset val="238"/>
      <scheme val="minor"/>
    </font>
    <font>
      <b/>
      <sz val="11"/>
      <color theme="1"/>
      <name val="Calibri"/>
      <family val="2"/>
      <charset val="238"/>
      <scheme val="minor"/>
    </font>
    <font>
      <sz val="11"/>
      <name val="Calibri"/>
      <family val="2"/>
      <charset val="238"/>
      <scheme val="minor"/>
    </font>
    <font>
      <b/>
      <sz val="11"/>
      <name val="Calibri"/>
      <family val="2"/>
      <charset val="238"/>
      <scheme val="minor"/>
    </font>
    <font>
      <b/>
      <sz val="12"/>
      <color theme="1"/>
      <name val="Calibri"/>
      <family val="2"/>
      <charset val="238"/>
      <scheme val="minor"/>
    </font>
    <font>
      <b/>
      <sz val="16"/>
      <color theme="1"/>
      <name val="Calibri"/>
      <family val="2"/>
      <charset val="238"/>
      <scheme val="minor"/>
    </font>
    <font>
      <i/>
      <sz val="11"/>
      <color theme="1"/>
      <name val="Calibri"/>
      <family val="2"/>
      <charset val="238"/>
      <scheme val="minor"/>
    </font>
    <font>
      <b/>
      <i/>
      <sz val="11"/>
      <color theme="1"/>
      <name val="Calibri"/>
      <family val="2"/>
      <charset val="238"/>
      <scheme val="minor"/>
    </font>
    <font>
      <sz val="36"/>
      <color theme="1"/>
      <name val="Calibri"/>
      <family val="2"/>
      <charset val="238"/>
      <scheme val="minor"/>
    </font>
    <font>
      <b/>
      <sz val="9"/>
      <color indexed="81"/>
      <name val="Tahoma"/>
      <family val="2"/>
      <charset val="238"/>
    </font>
    <font>
      <sz val="9"/>
      <color indexed="81"/>
      <name val="Tahoma"/>
      <family val="2"/>
      <charset val="238"/>
    </font>
    <font>
      <sz val="8"/>
      <color rgb="FF000000"/>
      <name val="Tahoma"/>
      <family val="2"/>
      <charset val="238"/>
    </font>
    <font>
      <sz val="16"/>
      <color theme="1"/>
      <name val="Calibri"/>
      <family val="2"/>
      <charset val="238"/>
      <scheme val="minor"/>
    </font>
    <font>
      <b/>
      <sz val="12"/>
      <name val="Calibri"/>
      <family val="2"/>
      <charset val="238"/>
      <scheme val="minor"/>
    </font>
    <font>
      <sz val="10"/>
      <name val="Calibri"/>
      <family val="2"/>
      <charset val="238"/>
      <scheme val="minor"/>
    </font>
    <font>
      <sz val="10"/>
      <color theme="1"/>
      <name val="Calibri"/>
      <family val="2"/>
      <charset val="238"/>
      <scheme val="minor"/>
    </font>
    <font>
      <sz val="10"/>
      <color theme="1"/>
      <name val="Segoe UI"/>
      <family val="2"/>
      <charset val="238"/>
    </font>
  </fonts>
  <fills count="5">
    <fill>
      <patternFill patternType="none"/>
    </fill>
    <fill>
      <patternFill patternType="gray125"/>
    </fill>
    <fill>
      <patternFill patternType="solid">
        <fgColor theme="6" tint="0.59999389629810485"/>
        <bgColor indexed="64"/>
      </patternFill>
    </fill>
    <fill>
      <patternFill patternType="solid">
        <fgColor theme="0"/>
        <bgColor indexed="64"/>
      </patternFill>
    </fill>
    <fill>
      <patternFill patternType="solid">
        <fgColor rgb="FFFFFF66"/>
        <bgColor indexed="64"/>
      </patternFill>
    </fill>
  </fills>
  <borders count="20">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right/>
      <top/>
      <bottom style="hair">
        <color auto="1"/>
      </bottom>
      <diagonal/>
    </border>
  </borders>
  <cellStyleXfs count="1">
    <xf numFmtId="0" fontId="0" fillId="0" borderId="0"/>
  </cellStyleXfs>
  <cellXfs count="153">
    <xf numFmtId="0" fontId="0" fillId="0" borderId="0" xfId="0"/>
    <xf numFmtId="0" fontId="2" fillId="0" borderId="0" xfId="0" applyFont="1"/>
    <xf numFmtId="0" fontId="0" fillId="0" borderId="0" xfId="0" applyAlignment="1">
      <alignment wrapText="1"/>
    </xf>
    <xf numFmtId="0" fontId="0" fillId="0" borderId="0" xfId="0" applyAlignment="1">
      <alignment vertical="top"/>
    </xf>
    <xf numFmtId="164" fontId="1" fillId="0" borderId="1" xfId="0" applyNumberFormat="1" applyFont="1" applyBorder="1" applyAlignment="1">
      <alignment vertical="top"/>
    </xf>
    <xf numFmtId="0" fontId="1" fillId="0" borderId="2" xfId="0" applyFont="1" applyBorder="1" applyAlignment="1">
      <alignment horizontal="left" vertical="top" wrapText="1"/>
    </xf>
    <xf numFmtId="0" fontId="1" fillId="0" borderId="3" xfId="0" applyFont="1" applyBorder="1" applyAlignment="1">
      <alignment horizontal="left" vertical="top" wrapText="1"/>
    </xf>
    <xf numFmtId="164" fontId="1" fillId="0" borderId="4" xfId="0" applyNumberFormat="1" applyFont="1" applyBorder="1" applyAlignment="1">
      <alignment vertical="top"/>
    </xf>
    <xf numFmtId="0" fontId="1" fillId="0" borderId="0" xfId="0" applyFont="1" applyAlignment="1">
      <alignment horizontal="left" vertical="top" wrapText="1"/>
    </xf>
    <xf numFmtId="0" fontId="1" fillId="0" borderId="5" xfId="0" applyFont="1" applyBorder="1" applyAlignment="1">
      <alignment horizontal="left" vertical="top" wrapText="1"/>
    </xf>
    <xf numFmtId="164" fontId="1" fillId="0" borderId="0" xfId="0" applyNumberFormat="1" applyFont="1" applyAlignment="1">
      <alignment vertical="top"/>
    </xf>
    <xf numFmtId="164" fontId="1" fillId="0" borderId="6" xfId="0" applyNumberFormat="1" applyFont="1" applyBorder="1" applyAlignment="1">
      <alignment vertical="top"/>
    </xf>
    <xf numFmtId="164" fontId="1" fillId="0" borderId="0" xfId="0" applyNumberFormat="1" applyFont="1"/>
    <xf numFmtId="165" fontId="3" fillId="0" borderId="12" xfId="0" applyNumberFormat="1" applyFont="1" applyBorder="1" applyAlignment="1">
      <alignment horizontal="right"/>
    </xf>
    <xf numFmtId="165" fontId="0" fillId="0" borderId="11" xfId="0" applyNumberFormat="1" applyBorder="1" applyAlignment="1">
      <alignment horizontal="right"/>
    </xf>
    <xf numFmtId="165" fontId="0" fillId="0" borderId="12" xfId="0" applyNumberFormat="1" applyBorder="1" applyAlignment="1">
      <alignment horizontal="right"/>
    </xf>
    <xf numFmtId="165" fontId="0" fillId="3" borderId="11" xfId="0" applyNumberFormat="1" applyFill="1" applyBorder="1" applyAlignment="1">
      <alignment horizontal="right"/>
    </xf>
    <xf numFmtId="0" fontId="0" fillId="0" borderId="9" xfId="0" applyBorder="1"/>
    <xf numFmtId="0" fontId="0" fillId="0" borderId="11" xfId="0" applyBorder="1"/>
    <xf numFmtId="165" fontId="0" fillId="3" borderId="5" xfId="0" applyNumberFormat="1" applyFill="1" applyBorder="1" applyAlignment="1">
      <alignment horizontal="right"/>
    </xf>
    <xf numFmtId="165" fontId="0" fillId="2" borderId="5" xfId="0" applyNumberFormat="1" applyFill="1" applyBorder="1" applyAlignment="1" applyProtection="1">
      <alignment horizontal="right"/>
      <protection locked="0"/>
    </xf>
    <xf numFmtId="165" fontId="0" fillId="0" borderId="14" xfId="0" applyNumberFormat="1" applyBorder="1" applyAlignment="1">
      <alignment horizontal="right"/>
    </xf>
    <xf numFmtId="165" fontId="2" fillId="2" borderId="4" xfId="0" applyNumberFormat="1" applyFont="1" applyFill="1" applyBorder="1" applyAlignment="1" applyProtection="1">
      <alignment horizontal="right"/>
      <protection locked="0"/>
    </xf>
    <xf numFmtId="165" fontId="0" fillId="0" borderId="15" xfId="0" applyNumberFormat="1" applyBorder="1" applyAlignment="1">
      <alignment horizontal="right"/>
    </xf>
    <xf numFmtId="165" fontId="0" fillId="3" borderId="8" xfId="0" applyNumberFormat="1" applyFill="1" applyBorder="1" applyAlignment="1">
      <alignment horizontal="right"/>
    </xf>
    <xf numFmtId="165" fontId="0" fillId="3" borderId="2" xfId="0" applyNumberFormat="1" applyFill="1" applyBorder="1" applyAlignment="1">
      <alignment horizontal="right"/>
    </xf>
    <xf numFmtId="165" fontId="0" fillId="2" borderId="13" xfId="0" applyNumberFormat="1" applyFill="1" applyBorder="1" applyAlignment="1" applyProtection="1">
      <alignment horizontal="right"/>
      <protection locked="0"/>
    </xf>
    <xf numFmtId="165" fontId="0" fillId="0" borderId="13" xfId="0" applyNumberFormat="1" applyBorder="1" applyAlignment="1">
      <alignment horizontal="right"/>
    </xf>
    <xf numFmtId="165" fontId="0" fillId="2" borderId="14" xfId="0" applyNumberFormat="1" applyFill="1" applyBorder="1" applyAlignment="1" applyProtection="1">
      <alignment horizontal="right"/>
      <protection locked="0"/>
    </xf>
    <xf numFmtId="165" fontId="0" fillId="0" borderId="5" xfId="0" applyNumberFormat="1" applyBorder="1" applyAlignment="1">
      <alignment horizontal="right"/>
    </xf>
    <xf numFmtId="165" fontId="0" fillId="3" borderId="4" xfId="0" applyNumberFormat="1" applyFill="1" applyBorder="1" applyAlignment="1">
      <alignment horizontal="right"/>
    </xf>
    <xf numFmtId="165" fontId="0" fillId="2" borderId="4" xfId="0" applyNumberFormat="1" applyFill="1" applyBorder="1" applyAlignment="1" applyProtection="1">
      <alignment horizontal="right"/>
      <protection locked="0"/>
    </xf>
    <xf numFmtId="165" fontId="0" fillId="3" borderId="12" xfId="0" applyNumberFormat="1" applyFill="1" applyBorder="1" applyAlignment="1">
      <alignment horizontal="right"/>
    </xf>
    <xf numFmtId="165" fontId="0" fillId="0" borderId="12" xfId="0" applyNumberFormat="1" applyBorder="1" applyAlignment="1" applyProtection="1">
      <alignment horizontal="right"/>
      <protection locked="0"/>
    </xf>
    <xf numFmtId="165" fontId="0" fillId="3" borderId="0" xfId="0" applyNumberFormat="1" applyFill="1" applyAlignment="1">
      <alignment horizontal="right"/>
    </xf>
    <xf numFmtId="165" fontId="0" fillId="2" borderId="1" xfId="0" applyNumberFormat="1" applyFill="1" applyBorder="1" applyAlignment="1" applyProtection="1">
      <alignment horizontal="right"/>
      <protection locked="0"/>
    </xf>
    <xf numFmtId="165" fontId="0" fillId="3" borderId="14" xfId="0" applyNumberFormat="1" applyFill="1" applyBorder="1" applyAlignment="1">
      <alignment horizontal="right"/>
    </xf>
    <xf numFmtId="165" fontId="0" fillId="3" borderId="15" xfId="0" applyNumberFormat="1" applyFill="1" applyBorder="1" applyAlignment="1">
      <alignment horizontal="right"/>
    </xf>
    <xf numFmtId="165" fontId="0" fillId="0" borderId="0" xfId="0" applyNumberFormat="1" applyAlignment="1">
      <alignment horizontal="right"/>
    </xf>
    <xf numFmtId="0" fontId="5" fillId="0" borderId="0" xfId="0" applyFont="1"/>
    <xf numFmtId="0" fontId="6" fillId="0" borderId="0" xfId="0" applyFont="1" applyAlignment="1">
      <alignment vertical="center" wrapText="1"/>
    </xf>
    <xf numFmtId="0" fontId="0" fillId="0" borderId="0" xfId="0" applyAlignment="1">
      <alignment horizontal="center"/>
    </xf>
    <xf numFmtId="0" fontId="1" fillId="0" borderId="0" xfId="0" applyFont="1" applyAlignment="1">
      <alignment wrapText="1"/>
    </xf>
    <xf numFmtId="0" fontId="1" fillId="0" borderId="0" xfId="0" applyFont="1"/>
    <xf numFmtId="0" fontId="3" fillId="0" borderId="0" xfId="0" applyFont="1"/>
    <xf numFmtId="0" fontId="1" fillId="0" borderId="0" xfId="0" applyFont="1" applyAlignment="1" applyProtection="1">
      <alignment wrapText="1"/>
      <protection locked="0"/>
    </xf>
    <xf numFmtId="0" fontId="0" fillId="0" borderId="0" xfId="0" applyProtection="1">
      <protection locked="0"/>
    </xf>
    <xf numFmtId="0" fontId="2" fillId="0" borderId="0" xfId="0" applyFont="1" applyProtection="1">
      <protection locked="0"/>
    </xf>
    <xf numFmtId="0" fontId="14" fillId="3" borderId="0" xfId="0" applyFont="1" applyFill="1"/>
    <xf numFmtId="0" fontId="14" fillId="0" borderId="0" xfId="0" applyFont="1"/>
    <xf numFmtId="14" fontId="14" fillId="0" borderId="0" xfId="0" applyNumberFormat="1" applyFont="1"/>
    <xf numFmtId="0" fontId="1" fillId="2" borderId="0" xfId="0" applyFont="1" applyFill="1" applyAlignment="1">
      <alignment wrapText="1"/>
    </xf>
    <xf numFmtId="0" fontId="1" fillId="2" borderId="0" xfId="0" applyFont="1" applyFill="1" applyAlignment="1" applyProtection="1">
      <alignment wrapText="1"/>
      <protection locked="0"/>
    </xf>
    <xf numFmtId="165" fontId="0" fillId="4" borderId="12" xfId="0" applyNumberFormat="1" applyFill="1" applyBorder="1" applyAlignment="1">
      <alignment horizontal="right"/>
    </xf>
    <xf numFmtId="0" fontId="1" fillId="0" borderId="8" xfId="0" applyFont="1" applyBorder="1" applyAlignment="1">
      <alignment horizontal="left" vertical="top" wrapText="1"/>
    </xf>
    <xf numFmtId="0" fontId="1" fillId="0" borderId="7" xfId="0" applyFont="1" applyBorder="1" applyAlignment="1">
      <alignment horizontal="left" vertical="top" wrapText="1"/>
    </xf>
    <xf numFmtId="0" fontId="0" fillId="0" borderId="15" xfId="0" applyBorder="1" applyAlignment="1">
      <alignment horizontal="center" vertical="center" wrapText="1"/>
    </xf>
    <xf numFmtId="0" fontId="0" fillId="0" borderId="14" xfId="0" applyBorder="1" applyAlignment="1">
      <alignment horizontal="center" vertical="center" wrapText="1"/>
    </xf>
    <xf numFmtId="0" fontId="3" fillId="0" borderId="12" xfId="0" applyFont="1" applyBorder="1" applyAlignment="1">
      <alignment horizontal="left"/>
    </xf>
    <xf numFmtId="165" fontId="0" fillId="0" borderId="0" xfId="0" applyNumberFormat="1" applyAlignment="1">
      <alignment horizontal="right"/>
    </xf>
    <xf numFmtId="165" fontId="0" fillId="0" borderId="4" xfId="0" applyNumberFormat="1" applyBorder="1" applyAlignment="1">
      <alignment horizontal="right"/>
    </xf>
    <xf numFmtId="3" fontId="0" fillId="2" borderId="5" xfId="0" applyNumberFormat="1" applyFill="1" applyBorder="1" applyAlignment="1" applyProtection="1">
      <alignment horizontal="center"/>
      <protection locked="0"/>
    </xf>
    <xf numFmtId="3" fontId="0" fillId="2" borderId="4" xfId="0" applyNumberFormat="1" applyFill="1" applyBorder="1" applyAlignment="1" applyProtection="1">
      <alignment horizontal="center"/>
      <protection locked="0"/>
    </xf>
    <xf numFmtId="165" fontId="0" fillId="4" borderId="11" xfId="0" applyNumberFormat="1" applyFill="1" applyBorder="1" applyAlignment="1">
      <alignment horizontal="right"/>
    </xf>
    <xf numFmtId="0" fontId="0" fillId="0" borderId="9" xfId="0" applyBorder="1" applyAlignment="1">
      <alignment horizontal="right"/>
    </xf>
    <xf numFmtId="165" fontId="0" fillId="4" borderId="10" xfId="0" applyNumberFormat="1" applyFill="1" applyBorder="1" applyAlignment="1">
      <alignment horizontal="right"/>
    </xf>
    <xf numFmtId="165" fontId="0" fillId="4" borderId="9" xfId="0" applyNumberFormat="1" applyFill="1" applyBorder="1" applyAlignment="1">
      <alignment horizontal="right"/>
    </xf>
    <xf numFmtId="165" fontId="0" fillId="0" borderId="5" xfId="0" applyNumberFormat="1" applyBorder="1" applyAlignment="1">
      <alignment horizontal="right"/>
    </xf>
    <xf numFmtId="3" fontId="0" fillId="2" borderId="3" xfId="0" applyNumberFormat="1" applyFill="1" applyBorder="1" applyAlignment="1" applyProtection="1">
      <alignment horizontal="center"/>
      <protection locked="0"/>
    </xf>
    <xf numFmtId="0" fontId="0" fillId="0" borderId="1" xfId="0" applyBorder="1" applyAlignment="1">
      <alignment horizontal="center"/>
    </xf>
    <xf numFmtId="165" fontId="2" fillId="0" borderId="11" xfId="0" applyNumberFormat="1" applyFont="1" applyBorder="1" applyAlignment="1" applyProtection="1">
      <alignment horizontal="right"/>
      <protection locked="0"/>
    </xf>
    <xf numFmtId="0" fontId="0" fillId="0" borderId="10" xfId="0" applyBorder="1"/>
    <xf numFmtId="0" fontId="0" fillId="0" borderId="9" xfId="0" applyBorder="1"/>
    <xf numFmtId="0" fontId="3" fillId="0" borderId="10" xfId="0" applyFont="1" applyBorder="1" applyAlignment="1">
      <alignment horizontal="left"/>
    </xf>
    <xf numFmtId="0" fontId="6" fillId="0" borderId="0" xfId="0" applyFont="1" applyAlignment="1">
      <alignment horizontal="left" vertical="top" wrapText="1"/>
    </xf>
    <xf numFmtId="0" fontId="0" fillId="0" borderId="8" xfId="0" applyBorder="1" applyAlignment="1">
      <alignment vertical="center" wrapText="1"/>
    </xf>
    <xf numFmtId="0" fontId="0" fillId="0" borderId="7" xfId="0" applyBorder="1" applyAlignment="1">
      <alignment vertical="center" wrapText="1"/>
    </xf>
    <xf numFmtId="0" fontId="0" fillId="0" borderId="3" xfId="0" applyBorder="1" applyAlignment="1">
      <alignment vertical="center" wrapText="1"/>
    </xf>
    <xf numFmtId="0" fontId="0" fillId="0" borderId="2" xfId="0" applyBorder="1" applyAlignment="1">
      <alignment vertical="center" wrapText="1"/>
    </xf>
    <xf numFmtId="0" fontId="0" fillId="0" borderId="15" xfId="0" applyBorder="1" applyAlignment="1">
      <alignment horizontal="center" vertical="center" wrapText="1"/>
    </xf>
    <xf numFmtId="0" fontId="0" fillId="0" borderId="13" xfId="0" applyBorder="1" applyAlignment="1">
      <alignment horizontal="center" vertical="center" wrapText="1"/>
    </xf>
    <xf numFmtId="0" fontId="0" fillId="2" borderId="5" xfId="0" applyFill="1" applyBorder="1" applyAlignment="1" applyProtection="1">
      <alignment horizontal="center" vertical="top" wrapText="1"/>
      <protection locked="0"/>
    </xf>
    <xf numFmtId="0" fontId="0" fillId="2" borderId="0" xfId="0" applyFill="1" applyAlignment="1" applyProtection="1">
      <alignment horizontal="center" vertical="top" wrapText="1"/>
      <protection locked="0"/>
    </xf>
    <xf numFmtId="0" fontId="0" fillId="2" borderId="4" xfId="0" applyFill="1" applyBorder="1" applyAlignment="1" applyProtection="1">
      <alignment horizontal="center" vertical="top" wrapText="1"/>
      <protection locked="0"/>
    </xf>
    <xf numFmtId="0" fontId="0" fillId="2" borderId="3" xfId="0" applyFill="1" applyBorder="1" applyAlignment="1" applyProtection="1">
      <alignment horizontal="center" vertical="top" wrapText="1"/>
      <protection locked="0"/>
    </xf>
    <xf numFmtId="0" fontId="0" fillId="2" borderId="2" xfId="0" applyFill="1" applyBorder="1" applyAlignment="1" applyProtection="1">
      <alignment horizontal="center" vertical="top" wrapText="1"/>
      <protection locked="0"/>
    </xf>
    <xf numFmtId="0" fontId="0" fillId="2" borderId="1" xfId="0" applyFill="1" applyBorder="1" applyAlignment="1" applyProtection="1">
      <alignment horizontal="center" vertical="top" wrapText="1"/>
      <protection locked="0"/>
    </xf>
    <xf numFmtId="0" fontId="0" fillId="0" borderId="8" xfId="0" applyBorder="1" applyAlignment="1">
      <alignment horizontal="left" vertical="top"/>
    </xf>
    <xf numFmtId="0" fontId="0" fillId="0" borderId="7" xfId="0" applyBorder="1" applyAlignment="1">
      <alignment horizontal="left" vertical="top"/>
    </xf>
    <xf numFmtId="0" fontId="0" fillId="0" borderId="6" xfId="0" applyBorder="1" applyAlignment="1">
      <alignment horizontal="left" vertical="top"/>
    </xf>
    <xf numFmtId="165" fontId="3" fillId="0" borderId="11" xfId="0" applyNumberFormat="1" applyFont="1" applyBorder="1" applyAlignment="1">
      <alignment horizontal="right"/>
    </xf>
    <xf numFmtId="165" fontId="3" fillId="0" borderId="10" xfId="0" applyNumberFormat="1" applyFont="1" applyBorder="1" applyAlignment="1">
      <alignment horizontal="right"/>
    </xf>
    <xf numFmtId="165" fontId="3" fillId="0" borderId="9" xfId="0" applyNumberFormat="1" applyFont="1" applyBorder="1" applyAlignment="1">
      <alignment horizontal="right"/>
    </xf>
    <xf numFmtId="0" fontId="0" fillId="0" borderId="8" xfId="0" applyBorder="1" applyAlignment="1">
      <alignment horizontal="left" vertical="center"/>
    </xf>
    <xf numFmtId="0" fontId="0" fillId="0" borderId="4" xfId="0" applyBorder="1" applyAlignment="1">
      <alignment horizontal="left" vertical="center"/>
    </xf>
    <xf numFmtId="0" fontId="0" fillId="0" borderId="5" xfId="0" applyBorder="1" applyAlignment="1">
      <alignment horizontal="left"/>
    </xf>
    <xf numFmtId="0" fontId="0" fillId="0" borderId="4" xfId="0" applyBorder="1" applyAlignment="1">
      <alignment horizontal="left"/>
    </xf>
    <xf numFmtId="0" fontId="0" fillId="4" borderId="11" xfId="0" applyFill="1" applyBorder="1" applyAlignment="1">
      <alignment horizontal="left"/>
    </xf>
    <xf numFmtId="0" fontId="0" fillId="4" borderId="9" xfId="0" applyFill="1" applyBorder="1" applyAlignment="1">
      <alignment horizontal="left"/>
    </xf>
    <xf numFmtId="0" fontId="0" fillId="0" borderId="3" xfId="0" applyBorder="1" applyAlignment="1" applyProtection="1">
      <alignment horizontal="left"/>
      <protection locked="0"/>
    </xf>
    <xf numFmtId="0" fontId="0" fillId="0" borderId="1" xfId="0" applyBorder="1" applyAlignment="1">
      <alignment horizontal="left"/>
    </xf>
    <xf numFmtId="0" fontId="8" fillId="0" borderId="0" xfId="0" applyFont="1" applyAlignment="1">
      <alignment horizontal="left"/>
    </xf>
    <xf numFmtId="0" fontId="2" fillId="2" borderId="0" xfId="0" applyFont="1" applyFill="1" applyAlignment="1" applyProtection="1">
      <alignment horizontal="left"/>
      <protection locked="0"/>
    </xf>
    <xf numFmtId="0" fontId="4" fillId="0" borderId="15" xfId="0" applyFont="1" applyBorder="1" applyAlignment="1">
      <alignment horizontal="center" vertical="center"/>
    </xf>
    <xf numFmtId="0" fontId="4" fillId="0" borderId="13" xfId="0" applyFont="1" applyBorder="1" applyAlignment="1">
      <alignment horizontal="center" vertical="center"/>
    </xf>
    <xf numFmtId="0" fontId="7" fillId="0" borderId="0" xfId="0" applyFont="1" applyAlignment="1">
      <alignment horizontal="left" vertical="center"/>
    </xf>
    <xf numFmtId="0" fontId="6" fillId="0" borderId="0" xfId="0" applyFont="1" applyAlignment="1">
      <alignment horizontal="left" vertical="center"/>
    </xf>
    <xf numFmtId="0" fontId="0" fillId="0" borderId="8" xfId="0" applyBorder="1" applyAlignment="1">
      <alignment horizontal="center" vertical="center" wrapText="1"/>
    </xf>
    <xf numFmtId="0" fontId="0" fillId="0" borderId="7" xfId="0" applyBorder="1" applyAlignment="1">
      <alignment horizontal="center" vertical="center" wrapText="1"/>
    </xf>
    <xf numFmtId="0" fontId="0" fillId="0" borderId="6" xfId="0" applyBorder="1" applyAlignment="1">
      <alignment horizontal="center" vertical="center" wrapText="1"/>
    </xf>
    <xf numFmtId="0" fontId="0" fillId="0" borderId="3" xfId="0" applyBorder="1" applyAlignment="1">
      <alignment horizontal="center" vertical="center" wrapText="1"/>
    </xf>
    <xf numFmtId="0" fontId="0" fillId="0" borderId="2" xfId="0" applyBorder="1" applyAlignment="1">
      <alignment horizontal="center" vertical="center" wrapText="1"/>
    </xf>
    <xf numFmtId="0" fontId="0" fillId="0" borderId="1" xfId="0" applyBorder="1" applyAlignment="1">
      <alignment horizontal="center" vertical="center" wrapText="1"/>
    </xf>
    <xf numFmtId="0" fontId="1" fillId="3" borderId="19" xfId="0" applyFont="1" applyFill="1" applyBorder="1" applyProtection="1">
      <protection locked="0"/>
    </xf>
    <xf numFmtId="0" fontId="0" fillId="3" borderId="19" xfId="0" applyFill="1" applyBorder="1"/>
    <xf numFmtId="0" fontId="15" fillId="0" borderId="16" xfId="0" applyFont="1" applyBorder="1" applyAlignment="1" applyProtection="1">
      <alignment horizontal="left" vertical="center" wrapText="1" shrinkToFit="1"/>
      <protection locked="0"/>
    </xf>
    <xf numFmtId="0" fontId="15" fillId="0" borderId="17" xfId="0" applyFont="1" applyBorder="1" applyAlignment="1" applyProtection="1">
      <alignment horizontal="left" vertical="center" wrapText="1" shrinkToFit="1"/>
      <protection locked="0"/>
    </xf>
    <xf numFmtId="0" fontId="15" fillId="0" borderId="18" xfId="0" applyFont="1" applyBorder="1" applyAlignment="1" applyProtection="1">
      <alignment horizontal="left" vertical="center" wrapText="1" shrinkToFit="1"/>
      <protection locked="0"/>
    </xf>
    <xf numFmtId="0" fontId="1" fillId="3" borderId="0" xfId="0" applyFont="1" applyFill="1"/>
    <xf numFmtId="0" fontId="0" fillId="3" borderId="0" xfId="0" applyFill="1"/>
    <xf numFmtId="0" fontId="0" fillId="0" borderId="15" xfId="0" applyBorder="1" applyAlignment="1">
      <alignment horizontal="center" vertical="center"/>
    </xf>
    <xf numFmtId="0" fontId="0" fillId="0" borderId="13" xfId="0" applyBorder="1" applyAlignment="1">
      <alignment horizontal="center" vertical="center"/>
    </xf>
    <xf numFmtId="0" fontId="1" fillId="0" borderId="8" xfId="0" applyFont="1" applyBorder="1" applyAlignment="1">
      <alignment horizontal="left" vertical="top" wrapText="1"/>
    </xf>
    <xf numFmtId="0" fontId="1" fillId="0" borderId="7" xfId="0" applyFont="1" applyBorder="1" applyAlignment="1">
      <alignment horizontal="left" vertical="top" wrapText="1"/>
    </xf>
    <xf numFmtId="0" fontId="5" fillId="0" borderId="0" xfId="0" applyFont="1" applyAlignment="1" applyProtection="1">
      <alignment horizontal="left" vertical="center"/>
      <protection locked="0"/>
    </xf>
    <xf numFmtId="0" fontId="12" fillId="0" borderId="0" xfId="0" applyFont="1"/>
    <xf numFmtId="0" fontId="13" fillId="0" borderId="0" xfId="0" applyFont="1" applyAlignment="1">
      <alignment horizontal="left" vertical="center"/>
    </xf>
    <xf numFmtId="0" fontId="0" fillId="0" borderId="0" xfId="0"/>
    <xf numFmtId="0" fontId="2" fillId="2" borderId="3" xfId="0" applyFont="1" applyFill="1" applyBorder="1" applyAlignment="1" applyProtection="1">
      <alignment horizontal="left" vertical="center"/>
      <protection locked="0"/>
    </xf>
    <xf numFmtId="0" fontId="2" fillId="2" borderId="1" xfId="0" applyFont="1" applyFill="1" applyBorder="1" applyAlignment="1" applyProtection="1">
      <alignment horizontal="left" vertical="center"/>
      <protection locked="0"/>
    </xf>
    <xf numFmtId="3" fontId="0" fillId="2" borderId="1" xfId="0" applyNumberFormat="1" applyFill="1" applyBorder="1" applyAlignment="1" applyProtection="1">
      <alignment horizontal="center"/>
      <protection locked="0"/>
    </xf>
    <xf numFmtId="3" fontId="0" fillId="0" borderId="11" xfId="0" applyNumberFormat="1" applyBorder="1" applyAlignment="1">
      <alignment horizontal="center"/>
    </xf>
    <xf numFmtId="3" fontId="0" fillId="0" borderId="9" xfId="0" applyNumberFormat="1" applyBorder="1" applyAlignment="1">
      <alignment horizontal="center"/>
    </xf>
    <xf numFmtId="165" fontId="0" fillId="0" borderId="11" xfId="0" applyNumberFormat="1" applyBorder="1" applyAlignment="1">
      <alignment horizontal="right"/>
    </xf>
    <xf numFmtId="165" fontId="0" fillId="0" borderId="10" xfId="0" applyNumberFormat="1" applyBorder="1" applyAlignment="1">
      <alignment horizontal="right"/>
    </xf>
    <xf numFmtId="165" fontId="0" fillId="0" borderId="9" xfId="0" applyNumberFormat="1" applyBorder="1" applyAlignment="1">
      <alignment horizontal="right"/>
    </xf>
    <xf numFmtId="0" fontId="3" fillId="0" borderId="11" xfId="0" applyFont="1" applyBorder="1" applyAlignment="1">
      <alignment horizontal="left"/>
    </xf>
    <xf numFmtId="0" fontId="3" fillId="0" borderId="9" xfId="0" applyFont="1" applyBorder="1" applyAlignment="1">
      <alignment horizontal="left"/>
    </xf>
    <xf numFmtId="3" fontId="3" fillId="0" borderId="11" xfId="0" applyNumberFormat="1" applyFont="1" applyBorder="1" applyAlignment="1">
      <alignment horizontal="center"/>
    </xf>
    <xf numFmtId="3" fontId="3" fillId="0" borderId="9" xfId="0" applyNumberFormat="1" applyFont="1" applyBorder="1" applyAlignment="1">
      <alignment horizontal="center"/>
    </xf>
    <xf numFmtId="0" fontId="0" fillId="0" borderId="5" xfId="0" applyBorder="1" applyAlignment="1">
      <alignment horizontal="left" vertical="center"/>
    </xf>
    <xf numFmtId="0" fontId="0" fillId="0" borderId="14" xfId="0" applyBorder="1" applyAlignment="1">
      <alignment horizontal="center" vertical="center" wrapText="1"/>
    </xf>
    <xf numFmtId="3" fontId="0" fillId="2" borderId="8" xfId="0" applyNumberFormat="1" applyFill="1" applyBorder="1" applyAlignment="1" applyProtection="1">
      <alignment horizontal="center"/>
      <protection locked="0"/>
    </xf>
    <xf numFmtId="3" fontId="0" fillId="2" borderId="6" xfId="0" applyNumberFormat="1" applyFill="1" applyBorder="1" applyAlignment="1" applyProtection="1">
      <alignment horizontal="center"/>
      <protection locked="0"/>
    </xf>
    <xf numFmtId="0" fontId="0" fillId="0" borderId="3" xfId="0" applyBorder="1" applyAlignment="1">
      <alignment horizontal="left"/>
    </xf>
    <xf numFmtId="165" fontId="0" fillId="0" borderId="3" xfId="0" applyNumberFormat="1" applyBorder="1" applyAlignment="1">
      <alignment horizontal="right"/>
    </xf>
    <xf numFmtId="165" fontId="0" fillId="0" borderId="2" xfId="0" applyNumberFormat="1" applyBorder="1" applyAlignment="1">
      <alignment horizontal="right"/>
    </xf>
    <xf numFmtId="165" fontId="0" fillId="0" borderId="1" xfId="0" applyNumberFormat="1" applyBorder="1" applyAlignment="1">
      <alignment horizontal="right"/>
    </xf>
    <xf numFmtId="0" fontId="0" fillId="2" borderId="3" xfId="0" applyFill="1" applyBorder="1" applyAlignment="1" applyProtection="1">
      <alignment horizontal="center"/>
      <protection locked="0"/>
    </xf>
    <xf numFmtId="0" fontId="0" fillId="2" borderId="1" xfId="0" applyFill="1" applyBorder="1" applyAlignment="1" applyProtection="1">
      <alignment horizontal="center"/>
      <protection locked="0"/>
    </xf>
    <xf numFmtId="0" fontId="0" fillId="0" borderId="11" xfId="0" applyBorder="1" applyAlignment="1">
      <alignment horizontal="left"/>
    </xf>
    <xf numFmtId="0" fontId="0" fillId="0" borderId="9" xfId="0" applyBorder="1" applyAlignment="1">
      <alignment horizontal="left"/>
    </xf>
    <xf numFmtId="0" fontId="16" fillId="0" borderId="0" xfId="0" applyFont="1"/>
  </cellXfs>
  <cellStyles count="1">
    <cellStyle name="Normální" xfId="0" builtinId="0"/>
  </cellStyles>
  <dxfs count="6">
    <dxf>
      <font>
        <color theme="1"/>
      </font>
      <fill>
        <patternFill>
          <bgColor theme="0"/>
        </patternFill>
      </fill>
    </dxf>
    <dxf>
      <font>
        <color theme="0" tint="-0.24994659260841701"/>
      </font>
      <fill>
        <patternFill>
          <bgColor theme="0" tint="-0.14996795556505021"/>
        </patternFill>
      </fill>
    </dxf>
    <dxf>
      <font>
        <color theme="0" tint="-0.24994659260841701"/>
      </font>
      <fill>
        <patternFill>
          <bgColor theme="0" tint="-0.14996795556505021"/>
        </patternFill>
      </fill>
    </dxf>
    <dxf>
      <font>
        <color theme="1"/>
      </font>
      <fill>
        <patternFill>
          <bgColor theme="0"/>
        </patternFill>
      </fill>
    </dxf>
    <dxf>
      <font>
        <color theme="1"/>
      </font>
      <fill>
        <patternFill>
          <bgColor theme="0"/>
        </patternFill>
      </fill>
    </dxf>
    <dxf>
      <font>
        <color theme="0"/>
      </font>
      <fill>
        <patternFill>
          <bgColor theme="0"/>
        </patternFill>
      </fill>
      <border>
        <left/>
        <right/>
        <top/>
        <bottom/>
      </border>
    </dxf>
  </dxfs>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trlProps/ctrlProp1.xml><?xml version="1.0" encoding="utf-8"?>
<formControlPr xmlns="http://schemas.microsoft.com/office/spreadsheetml/2009/9/main" objectType="CheckBox" fmlaLink="Pomocný!$A$18" lockText="1"/>
</file>

<file path=xl/ctrlProps/ctrlProp2.xml><?xml version="1.0" encoding="utf-8"?>
<formControlPr xmlns="http://schemas.microsoft.com/office/spreadsheetml/2009/9/main" objectType="CheckBox" fmlaLink="Pomocný!$A$19" lockText="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9525</xdr:colOff>
          <xdr:row>8</xdr:row>
          <xdr:rowOff>28575</xdr:rowOff>
        </xdr:from>
        <xdr:to>
          <xdr:col>4</xdr:col>
          <xdr:colOff>1123950</xdr:colOff>
          <xdr:row>9</xdr:row>
          <xdr:rowOff>171450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cs-CZ" sz="800" b="0" i="0" u="none" strike="noStrike" baseline="0">
                  <a:solidFill>
                    <a:srgbClr val="000000"/>
                  </a:solidFill>
                  <a:latin typeface="Tahoma"/>
                  <a:ea typeface="Tahoma"/>
                  <a:cs typeface="Tahoma"/>
                </a:rPr>
                <a:t>DPH v rámci projektu není způsobilé (žadatele je plátce a na předmět uplatní odpočet)</a:t>
              </a:r>
            </a:p>
          </xdr:txBody>
        </xdr:sp>
        <xdr:clientData fLocksWithSheet="0"/>
      </xdr:twoCellAnchor>
    </mc:Choice>
    <mc:Fallback/>
  </mc:AlternateContent>
  <xdr:twoCellAnchor>
    <xdr:from>
      <xdr:col>0</xdr:col>
      <xdr:colOff>0</xdr:colOff>
      <xdr:row>25</xdr:row>
      <xdr:rowOff>0</xdr:rowOff>
    </xdr:from>
    <xdr:to>
      <xdr:col>0</xdr:col>
      <xdr:colOff>1595437</xdr:colOff>
      <xdr:row>25</xdr:row>
      <xdr:rowOff>571500</xdr:rowOff>
    </xdr:to>
    <xdr:pic>
      <xdr:nvPicPr>
        <xdr:cNvPr id="4" name="Obrázek 3">
          <a:extLst>
            <a:ext uri="{FF2B5EF4-FFF2-40B4-BE49-F238E27FC236}">
              <a16:creationId xmlns:a16="http://schemas.microsoft.com/office/drawing/2014/main" id="{3F72F5B3-B85C-4C1D-8E7E-0177DDC000F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r="66304"/>
        <a:stretch>
          <a:fillRect/>
        </a:stretch>
      </xdr:blipFill>
      <xdr:spPr bwMode="auto">
        <a:xfrm>
          <a:off x="0" y="8524875"/>
          <a:ext cx="1595437" cy="571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0</xdr:colOff>
      <xdr:row>25</xdr:row>
      <xdr:rowOff>0</xdr:rowOff>
    </xdr:from>
    <xdr:to>
      <xdr:col>12</xdr:col>
      <xdr:colOff>2381</xdr:colOff>
      <xdr:row>25</xdr:row>
      <xdr:rowOff>571500</xdr:rowOff>
    </xdr:to>
    <xdr:pic>
      <xdr:nvPicPr>
        <xdr:cNvPr id="6" name="Obrázek 5">
          <a:extLst>
            <a:ext uri="{FF2B5EF4-FFF2-40B4-BE49-F238E27FC236}">
              <a16:creationId xmlns:a16="http://schemas.microsoft.com/office/drawing/2014/main" id="{F20DDAE3-4778-48BD-BF0E-67DDCC8FC065}"/>
            </a:ext>
          </a:extLst>
        </xdr:cNvPr>
        <xdr:cNvPicPr>
          <a:picLocks noChangeAspect="1"/>
        </xdr:cNvPicPr>
      </xdr:nvPicPr>
      <xdr:blipFill>
        <a:blip xmlns:r="http://schemas.openxmlformats.org/officeDocument/2006/relationships" r:embed="rId1"/>
        <a:srcRect l="31728" r="33333"/>
        <a:stretch/>
      </xdr:blipFill>
      <xdr:spPr bwMode="auto">
        <a:xfrm>
          <a:off x="11846719" y="8524875"/>
          <a:ext cx="1657350" cy="57150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9525</xdr:colOff>
          <xdr:row>7</xdr:row>
          <xdr:rowOff>28575</xdr:rowOff>
        </xdr:from>
        <xdr:to>
          <xdr:col>5</xdr:col>
          <xdr:colOff>219075</xdr:colOff>
          <xdr:row>8</xdr:row>
          <xdr:rowOff>161925</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1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cs-CZ" sz="800" b="0" i="0" u="none" strike="noStrike" baseline="0">
                  <a:solidFill>
                    <a:srgbClr val="000000"/>
                  </a:solidFill>
                  <a:latin typeface="Tahoma"/>
                  <a:ea typeface="Tahoma"/>
                  <a:cs typeface="Tahoma"/>
                </a:rPr>
                <a:t>DPH v rámci projektu není způsobilé (žadatele je plátce a na předmět uplatní odpočet)</a:t>
              </a:r>
            </a:p>
          </xdr:txBody>
        </xdr:sp>
        <xdr:clientData fLocksWithSheet="0"/>
      </xdr:twoCellAnchor>
    </mc:Choice>
    <mc:Fallback/>
  </mc:AlternateContent>
  <xdr:oneCellAnchor>
    <xdr:from>
      <xdr:col>7</xdr:col>
      <xdr:colOff>456080</xdr:colOff>
      <xdr:row>35</xdr:row>
      <xdr:rowOff>44637</xdr:rowOff>
    </xdr:from>
    <xdr:ext cx="3648100" cy="685800"/>
    <xdr:pic>
      <xdr:nvPicPr>
        <xdr:cNvPr id="3" name="Obrázek 2" descr="http://olomouc.hnutiduha.cz/data/Loga/M%C5%BDP_logo.jpg">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42780" y="10369737"/>
          <a:ext cx="3648100" cy="6858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150719</xdr:colOff>
      <xdr:row>35</xdr:row>
      <xdr:rowOff>59390</xdr:rowOff>
    </xdr:from>
    <xdr:ext cx="4182449" cy="762000"/>
    <xdr:pic>
      <xdr:nvPicPr>
        <xdr:cNvPr id="4" name="Picture 112" descr="header-opzp">
          <a:extLst>
            <a:ext uri="{FF2B5EF4-FFF2-40B4-BE49-F238E27FC236}">
              <a16:creationId xmlns:a16="http://schemas.microsoft.com/office/drawing/2014/main" id="{00000000-0008-0000-0100-00000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255744" y="10384490"/>
          <a:ext cx="4182449" cy="7620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jmatejka\Documents\dokumenty%20Kapkov&#225;\2014-2020\2014+\dokumenty%20pro%20v&#253;zvu\45_47\Kopie%20-%20intern&#237;%20checklist%20v1.4.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tart"/>
      <sheetName val="pomocné výpočty"/>
      <sheetName val="Kumulativní rozpočet projektu"/>
      <sheetName val="interní checklist"/>
      <sheetName val="hodnocení - ochranné nádrže"/>
      <sheetName val="hodnocení - ochranné nádrže (2"/>
      <sheetName val="hodnocení - Oddělený sběr odpa."/>
      <sheetName val="hodnocení - Kompostárny"/>
      <sheetName val="hodnocení - Analýzy rizik"/>
      <sheetName val="hodnocení - Sanace"/>
      <sheetName val="hodnocení - Celkem"/>
      <sheetName val="výstup"/>
    </sheetNames>
    <sheetDataSet>
      <sheetData sheetId="0"/>
      <sheetData sheetId="1">
        <row r="2">
          <cell r="B2">
            <v>1</v>
          </cell>
        </row>
      </sheetData>
      <sheetData sheetId="2"/>
      <sheetData sheetId="3">
        <row r="183">
          <cell r="H183" t="str">
            <v>-</v>
          </cell>
        </row>
      </sheetData>
      <sheetData sheetId="4">
        <row r="40">
          <cell r="D40">
            <v>1</v>
          </cell>
          <cell r="E40">
            <v>1</v>
          </cell>
        </row>
        <row r="43">
          <cell r="D43" t="str">
            <v>vyřazení</v>
          </cell>
          <cell r="E43" t="str">
            <v>vyřazení</v>
          </cell>
        </row>
      </sheetData>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omments" Target="../comments2.xml"/><Relationship Id="rId4" Type="http://schemas.openxmlformats.org/officeDocument/2006/relationships/ctrlProp" Target="../ctrlProps/ctrlProp2.xml"/></Relationships>
</file>

<file path=xl/worksheets/_rels/sheet3.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List1">
    <tabColor theme="6" tint="0.39997558519241921"/>
    <pageSetUpPr fitToPage="1"/>
  </sheetPr>
  <dimension ref="A1:N26"/>
  <sheetViews>
    <sheetView showGridLines="0" showRowColHeaders="0" tabSelected="1" view="pageBreakPreview" zoomScale="80" zoomScaleNormal="85" zoomScaleSheetLayoutView="80" workbookViewId="0">
      <selection activeCell="E26" sqref="E26"/>
    </sheetView>
  </sheetViews>
  <sheetFormatPr defaultRowHeight="15" x14ac:dyDescent="0.25"/>
  <cols>
    <col min="1" max="1" width="31.5703125" style="2" customWidth="1"/>
    <col min="2" max="2" width="15.140625" customWidth="1"/>
    <col min="3" max="3" width="18.28515625" customWidth="1"/>
    <col min="4" max="4" width="19.42578125" customWidth="1"/>
    <col min="5" max="5" width="21.140625" customWidth="1"/>
    <col min="6" max="6" width="19.85546875" customWidth="1"/>
    <col min="7" max="7" width="2.28515625" customWidth="1"/>
    <col min="8" max="8" width="9.28515625" customWidth="1"/>
    <col min="9" max="9" width="19" customWidth="1"/>
    <col min="10" max="10" width="21.85546875" customWidth="1"/>
    <col min="11" max="11" width="18.5703125" customWidth="1"/>
    <col min="12" max="12" width="6.28515625" customWidth="1"/>
    <col min="13" max="13" width="1.140625" style="1" customWidth="1"/>
    <col min="14" max="14" width="11.140625" customWidth="1"/>
    <col min="15" max="15" width="8.140625" customWidth="1"/>
    <col min="16" max="16" width="59.7109375" customWidth="1"/>
    <col min="17" max="17" width="26.7109375" customWidth="1"/>
    <col min="18" max="18" width="10.85546875" bestFit="1" customWidth="1"/>
  </cols>
  <sheetData>
    <row r="1" spans="1:14" ht="64.5" customHeight="1" x14ac:dyDescent="0.7">
      <c r="A1" s="101" t="s">
        <v>34</v>
      </c>
      <c r="B1" s="101"/>
      <c r="C1" s="101"/>
      <c r="D1" s="101"/>
      <c r="E1" s="101"/>
      <c r="F1" s="101"/>
      <c r="G1" s="101"/>
      <c r="H1" s="101"/>
      <c r="I1" s="101"/>
      <c r="J1" s="101"/>
      <c r="K1" s="101"/>
      <c r="L1" s="101"/>
      <c r="M1" s="101"/>
      <c r="N1" s="101"/>
    </row>
    <row r="2" spans="1:14" ht="29.25" customHeight="1" x14ac:dyDescent="0.25"/>
    <row r="3" spans="1:14" ht="13.5" customHeight="1" x14ac:dyDescent="0.25">
      <c r="A3" s="42" t="s">
        <v>33</v>
      </c>
      <c r="B3" s="102"/>
      <c r="C3" s="102"/>
      <c r="D3" s="102"/>
      <c r="E3" s="102"/>
      <c r="F3" s="102"/>
      <c r="H3" s="43"/>
      <c r="I3" s="43" t="s">
        <v>32</v>
      </c>
    </row>
    <row r="4" spans="1:14" ht="15" customHeight="1" x14ac:dyDescent="0.25">
      <c r="A4" s="42" t="s">
        <v>31</v>
      </c>
      <c r="B4" s="102"/>
      <c r="C4" s="102"/>
      <c r="D4" s="102"/>
      <c r="E4" s="102"/>
      <c r="F4" s="102"/>
      <c r="H4" s="44"/>
      <c r="I4" s="105" t="s">
        <v>30</v>
      </c>
      <c r="J4" s="106"/>
      <c r="K4" s="106"/>
      <c r="L4" s="106"/>
      <c r="M4" s="106"/>
      <c r="N4" s="106"/>
    </row>
    <row r="5" spans="1:14" ht="15" customHeight="1" x14ac:dyDescent="0.25">
      <c r="A5" s="42"/>
      <c r="H5" s="43"/>
      <c r="I5" s="74" t="s">
        <v>29</v>
      </c>
      <c r="J5" s="74"/>
    </row>
    <row r="6" spans="1:14" ht="25.5" customHeight="1" x14ac:dyDescent="0.25">
      <c r="A6" s="51" t="s">
        <v>52</v>
      </c>
      <c r="B6" s="118" t="s">
        <v>58</v>
      </c>
      <c r="C6" s="119"/>
      <c r="D6" s="119"/>
      <c r="E6" s="119"/>
      <c r="I6" s="74"/>
      <c r="J6" s="74"/>
      <c r="K6" s="40"/>
      <c r="L6" s="40"/>
      <c r="M6" s="40"/>
      <c r="N6" s="40"/>
    </row>
    <row r="7" spans="1:14" s="46" customFormat="1" ht="36" customHeight="1" x14ac:dyDescent="0.25">
      <c r="A7" s="52" t="s">
        <v>53</v>
      </c>
      <c r="B7" s="113" t="s">
        <v>59</v>
      </c>
      <c r="C7" s="114"/>
      <c r="D7" s="114"/>
      <c r="E7" s="114"/>
      <c r="F7" s="114"/>
      <c r="G7" s="114"/>
      <c r="H7" s="114"/>
      <c r="I7" s="114"/>
      <c r="J7" s="114"/>
      <c r="K7" s="114"/>
      <c r="M7" s="47"/>
    </row>
    <row r="8" spans="1:14" s="46" customFormat="1" ht="27" customHeight="1" x14ac:dyDescent="0.25">
      <c r="A8" s="45" t="s">
        <v>28</v>
      </c>
      <c r="B8" s="115" t="s">
        <v>35</v>
      </c>
      <c r="C8" s="116"/>
      <c r="D8" s="116"/>
      <c r="E8" s="116"/>
      <c r="F8" s="116"/>
      <c r="G8" s="116"/>
      <c r="H8" s="116"/>
      <c r="I8" s="116"/>
      <c r="J8" s="116"/>
      <c r="K8" s="117"/>
      <c r="M8" s="47"/>
    </row>
    <row r="9" spans="1:14" ht="32.25" customHeight="1" x14ac:dyDescent="0.25">
      <c r="A9" s="51" t="s">
        <v>27</v>
      </c>
      <c r="B9" s="41"/>
      <c r="I9" s="74"/>
      <c r="J9" s="74"/>
      <c r="K9" s="40"/>
      <c r="L9" s="40"/>
      <c r="M9" s="40"/>
      <c r="N9" s="40"/>
    </row>
    <row r="10" spans="1:14" ht="39" customHeight="1" x14ac:dyDescent="0.25">
      <c r="B10" s="41"/>
      <c r="I10" s="74"/>
      <c r="J10" s="74"/>
      <c r="K10" s="40"/>
      <c r="L10" s="40"/>
      <c r="M10" s="40"/>
      <c r="N10" s="40"/>
    </row>
    <row r="11" spans="1:14" ht="21.75" thickBot="1" x14ac:dyDescent="0.4">
      <c r="A11" s="39" t="s">
        <v>26</v>
      </c>
    </row>
    <row r="12" spans="1:14" s="2" customFormat="1" x14ac:dyDescent="0.25">
      <c r="A12" s="75" t="s">
        <v>57</v>
      </c>
      <c r="B12" s="76"/>
      <c r="C12" s="103" t="str">
        <f>IF(L16&gt;10000000,"5",IF(L16&lt;10000000,"7"))</f>
        <v>7</v>
      </c>
      <c r="D12" s="79" t="s">
        <v>47</v>
      </c>
      <c r="E12" s="79" t="s">
        <v>48</v>
      </c>
      <c r="F12" s="79" t="s">
        <v>22</v>
      </c>
      <c r="G12" s="107" t="s">
        <v>49</v>
      </c>
      <c r="H12" s="109"/>
      <c r="I12" s="120" t="s">
        <v>20</v>
      </c>
      <c r="J12" s="79" t="s">
        <v>19</v>
      </c>
      <c r="K12" s="79" t="s">
        <v>18</v>
      </c>
      <c r="L12" s="107" t="s">
        <v>17</v>
      </c>
      <c r="M12" s="108"/>
      <c r="N12" s="109"/>
    </row>
    <row r="13" spans="1:14" ht="87" customHeight="1" thickBot="1" x14ac:dyDescent="0.3">
      <c r="A13" s="77"/>
      <c r="B13" s="78"/>
      <c r="C13" s="104"/>
      <c r="D13" s="80"/>
      <c r="E13" s="80"/>
      <c r="F13" s="80"/>
      <c r="G13" s="110"/>
      <c r="H13" s="112"/>
      <c r="I13" s="121"/>
      <c r="J13" s="80"/>
      <c r="K13" s="80"/>
      <c r="L13" s="110"/>
      <c r="M13" s="111"/>
      <c r="N13" s="112"/>
    </row>
    <row r="14" spans="1:14" x14ac:dyDescent="0.25">
      <c r="A14" s="57" t="s">
        <v>50</v>
      </c>
      <c r="B14" s="95" t="s">
        <v>54</v>
      </c>
      <c r="C14" s="96"/>
      <c r="D14" s="31"/>
      <c r="E14" s="31"/>
      <c r="F14" s="36">
        <f>D14+E14</f>
        <v>0</v>
      </c>
      <c r="G14" s="61">
        <v>21</v>
      </c>
      <c r="H14" s="62"/>
      <c r="I14" s="38">
        <f>F14*(1+(G14/100))</f>
        <v>0</v>
      </c>
      <c r="J14" s="28">
        <v>0</v>
      </c>
      <c r="K14" s="37">
        <f>I14-L14</f>
        <v>0</v>
      </c>
      <c r="L14" s="59">
        <f>IF(Pomocný!A18=TRUE,F14-J14,(F14-J14)*(1+(G14/100)))</f>
        <v>0</v>
      </c>
      <c r="M14" s="59"/>
      <c r="N14" s="60"/>
    </row>
    <row r="15" spans="1:14" ht="15.75" thickBot="1" x14ac:dyDescent="0.3">
      <c r="A15" s="57"/>
      <c r="B15" s="99" t="s">
        <v>51</v>
      </c>
      <c r="C15" s="100"/>
      <c r="D15" s="26"/>
      <c r="E15" s="35"/>
      <c r="F15" s="36">
        <f>D15+E15</f>
        <v>0</v>
      </c>
      <c r="G15" s="68">
        <v>21</v>
      </c>
      <c r="H15" s="69"/>
      <c r="I15" s="29">
        <f>F15*(1+(G15/100))</f>
        <v>0</v>
      </c>
      <c r="J15" s="28">
        <v>0</v>
      </c>
      <c r="K15" s="19">
        <f>I15-L15</f>
        <v>0</v>
      </c>
      <c r="L15" s="67">
        <f>IF(Pomocný!A18=TRUE,F15-J15,(F15-J15)*(1+(G15/100)))</f>
        <v>0</v>
      </c>
      <c r="M15" s="59"/>
      <c r="N15" s="60"/>
    </row>
    <row r="16" spans="1:14" ht="15.75" thickBot="1" x14ac:dyDescent="0.3">
      <c r="A16" s="57"/>
      <c r="B16" s="97" t="s">
        <v>15</v>
      </c>
      <c r="C16" s="98"/>
      <c r="D16" s="53">
        <f>SUM(D14:D15)</f>
        <v>0</v>
      </c>
      <c r="E16" s="53">
        <f>SUM(E14:E15)</f>
        <v>0</v>
      </c>
      <c r="F16" s="53">
        <f>SUM(F14:F15)</f>
        <v>0</v>
      </c>
      <c r="G16" s="63"/>
      <c r="H16" s="64"/>
      <c r="I16" s="53">
        <f>SUM(I14:I15)</f>
        <v>0</v>
      </c>
      <c r="J16" s="53">
        <f>SUM(J14:J15)</f>
        <v>0</v>
      </c>
      <c r="K16" s="53">
        <f>SUM(K14:K15)</f>
        <v>0</v>
      </c>
      <c r="L16" s="63">
        <f>SUM(L14:N15)</f>
        <v>0</v>
      </c>
      <c r="M16" s="65"/>
      <c r="N16" s="66"/>
    </row>
    <row r="17" spans="1:14" ht="15.75" customHeight="1" thickBot="1" x14ac:dyDescent="0.3">
      <c r="A17" s="56" t="s">
        <v>55</v>
      </c>
      <c r="B17" s="93" t="s">
        <v>56</v>
      </c>
      <c r="C17" s="94"/>
      <c r="D17" s="70"/>
      <c r="E17" s="71"/>
      <c r="F17" s="71"/>
      <c r="G17" s="71"/>
      <c r="H17" s="71"/>
      <c r="I17" s="71"/>
      <c r="J17" s="71"/>
      <c r="K17" s="72"/>
      <c r="L17" s="67">
        <f>L16*C12/100</f>
        <v>0</v>
      </c>
      <c r="M17" s="59"/>
      <c r="N17" s="60"/>
    </row>
    <row r="18" spans="1:14" s="1" customFormat="1" ht="15.75" thickBot="1" x14ac:dyDescent="0.3">
      <c r="A18" s="58" t="s">
        <v>4</v>
      </c>
      <c r="B18" s="73"/>
      <c r="C18" s="71"/>
      <c r="D18" s="71"/>
      <c r="E18" s="71"/>
      <c r="F18" s="71"/>
      <c r="G18" s="71"/>
      <c r="H18" s="71"/>
      <c r="I18" s="71"/>
      <c r="J18" s="71"/>
      <c r="K18" s="72"/>
      <c r="L18" s="90">
        <f>L16+L17</f>
        <v>0</v>
      </c>
      <c r="M18" s="91"/>
      <c r="N18" s="92"/>
    </row>
    <row r="19" spans="1:14" ht="34.5" customHeight="1" thickBot="1" x14ac:dyDescent="0.3"/>
    <row r="20" spans="1:14" ht="18" customHeight="1" x14ac:dyDescent="0.25">
      <c r="D20" s="12"/>
      <c r="E20" s="12"/>
      <c r="G20" s="87" t="s">
        <v>3</v>
      </c>
      <c r="H20" s="88"/>
      <c r="I20" s="88"/>
      <c r="J20" s="88"/>
      <c r="K20" s="88"/>
      <c r="L20" s="88"/>
      <c r="M20" s="88"/>
      <c r="N20" s="89"/>
    </row>
    <row r="21" spans="1:14" ht="23.25" customHeight="1" thickBot="1" x14ac:dyDescent="0.3">
      <c r="D21" s="12"/>
      <c r="E21" s="12"/>
      <c r="G21" s="81"/>
      <c r="H21" s="82"/>
      <c r="I21" s="82"/>
      <c r="J21" s="82"/>
      <c r="K21" s="82"/>
      <c r="L21" s="82"/>
      <c r="M21" s="82"/>
      <c r="N21" s="83"/>
    </row>
    <row r="22" spans="1:14" s="3" customFormat="1" ht="21" customHeight="1" x14ac:dyDescent="0.25">
      <c r="A22" s="54" t="s">
        <v>2</v>
      </c>
      <c r="B22" s="55"/>
      <c r="C22" s="11">
        <f>I16+L17</f>
        <v>0</v>
      </c>
      <c r="D22" s="10"/>
      <c r="E22" s="10"/>
      <c r="G22" s="81"/>
      <c r="H22" s="82"/>
      <c r="I22" s="82"/>
      <c r="J22" s="82"/>
      <c r="K22" s="82"/>
      <c r="L22" s="82"/>
      <c r="M22" s="82"/>
      <c r="N22" s="83"/>
    </row>
    <row r="23" spans="1:14" s="3" customFormat="1" ht="21" customHeight="1" x14ac:dyDescent="0.25">
      <c r="A23" s="9" t="s">
        <v>1</v>
      </c>
      <c r="B23" s="8"/>
      <c r="C23" s="7">
        <f>L18</f>
        <v>0</v>
      </c>
      <c r="G23" s="81"/>
      <c r="H23" s="82"/>
      <c r="I23" s="82"/>
      <c r="J23" s="82"/>
      <c r="K23" s="82"/>
      <c r="L23" s="82"/>
      <c r="M23" s="82"/>
      <c r="N23" s="83"/>
    </row>
    <row r="24" spans="1:14" s="3" customFormat="1" ht="18.75" customHeight="1" thickBot="1" x14ac:dyDescent="0.3">
      <c r="A24" s="6" t="s">
        <v>0</v>
      </c>
      <c r="B24" s="5"/>
      <c r="C24" s="4">
        <f>C22-C23</f>
        <v>0</v>
      </c>
      <c r="G24" s="84"/>
      <c r="H24" s="85"/>
      <c r="I24" s="85"/>
      <c r="J24" s="85"/>
      <c r="K24" s="85"/>
      <c r="L24" s="85"/>
      <c r="M24" s="85"/>
      <c r="N24" s="86"/>
    </row>
    <row r="25" spans="1:14" ht="36.75" customHeight="1" x14ac:dyDescent="0.25"/>
    <row r="26" spans="1:14" ht="67.5" customHeight="1" x14ac:dyDescent="0.25">
      <c r="C26" s="152" t="s">
        <v>60</v>
      </c>
    </row>
  </sheetData>
  <mergeCells count="35">
    <mergeCell ref="A1:N1"/>
    <mergeCell ref="B3:F3"/>
    <mergeCell ref="B4:F4"/>
    <mergeCell ref="C12:C13"/>
    <mergeCell ref="I5:J6"/>
    <mergeCell ref="I4:N4"/>
    <mergeCell ref="D12:D13"/>
    <mergeCell ref="E12:E13"/>
    <mergeCell ref="L12:N13"/>
    <mergeCell ref="J12:J13"/>
    <mergeCell ref="F12:F13"/>
    <mergeCell ref="G12:H13"/>
    <mergeCell ref="B7:K7"/>
    <mergeCell ref="B8:K8"/>
    <mergeCell ref="B6:E6"/>
    <mergeCell ref="I12:I13"/>
    <mergeCell ref="G21:N24"/>
    <mergeCell ref="G20:N20"/>
    <mergeCell ref="L17:N17"/>
    <mergeCell ref="L18:N18"/>
    <mergeCell ref="B17:C17"/>
    <mergeCell ref="D17:K17"/>
    <mergeCell ref="B18:K18"/>
    <mergeCell ref="I9:J10"/>
    <mergeCell ref="A12:B13"/>
    <mergeCell ref="K12:K13"/>
    <mergeCell ref="B14:C14"/>
    <mergeCell ref="B16:C16"/>
    <mergeCell ref="B15:C15"/>
    <mergeCell ref="L14:N14"/>
    <mergeCell ref="G14:H14"/>
    <mergeCell ref="G16:H16"/>
    <mergeCell ref="L16:N16"/>
    <mergeCell ref="L15:N15"/>
    <mergeCell ref="G15:H15"/>
  </mergeCells>
  <conditionalFormatting sqref="D17">
    <cfRule type="expression" dxfId="4" priority="5">
      <formula>$B$7=1</formula>
    </cfRule>
  </conditionalFormatting>
  <printOptions horizontalCentered="1" verticalCentered="1"/>
  <pageMargins left="0" right="0" top="0" bottom="0" header="0" footer="0"/>
  <pageSetup paperSize="9" scale="67" orientation="landscape" r:id="rId1"/>
  <headerFooter>
    <oddHeader xml:space="preserve">&amp;LPříloha č. 1 výzvy </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032" r:id="rId4" name="Check Box 8">
              <controlPr locked="0" defaultSize="0" autoFill="0" autoLine="0" autoPict="0">
                <anchor moveWithCells="1">
                  <from>
                    <xdr:col>1</xdr:col>
                    <xdr:colOff>9525</xdr:colOff>
                    <xdr:row>8</xdr:row>
                    <xdr:rowOff>28575</xdr:rowOff>
                  </from>
                  <to>
                    <xdr:col>4</xdr:col>
                    <xdr:colOff>1123950</xdr:colOff>
                    <xdr:row>9</xdr:row>
                    <xdr:rowOff>171450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1" id="{700AE594-6273-4E43-9D24-BBFF409FBCC5}">
            <xm:f>Pomocný!$B$18=FALSE</xm:f>
            <x14:dxf>
              <font>
                <color theme="0"/>
              </font>
              <fill>
                <patternFill>
                  <bgColor theme="0"/>
                </patternFill>
              </fill>
              <border>
                <left/>
                <right/>
                <top/>
                <bottom/>
              </border>
            </x14:dxf>
          </x14:cfRule>
          <xm:sqref>A8:K8</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Pomocný!$B$3:$B$13</xm:f>
          </x14:formula1>
          <xm:sqref>B8:K8</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List2">
    <tabColor theme="6" tint="0.39997558519241921"/>
    <pageSetUpPr fitToPage="1"/>
  </sheetPr>
  <dimension ref="A1:N36"/>
  <sheetViews>
    <sheetView showGridLines="0" view="pageBreakPreview" zoomScale="80" zoomScaleNormal="85" zoomScaleSheetLayoutView="80" workbookViewId="0">
      <selection activeCell="L24" sqref="L24:N24"/>
    </sheetView>
  </sheetViews>
  <sheetFormatPr defaultRowHeight="15" x14ac:dyDescent="0.25"/>
  <cols>
    <col min="1" max="1" width="31.5703125" style="2" customWidth="1"/>
    <col min="2" max="2" width="15.140625" customWidth="1"/>
    <col min="3" max="3" width="16.7109375" customWidth="1"/>
    <col min="4" max="4" width="17.7109375" customWidth="1"/>
    <col min="5" max="5" width="16.85546875" customWidth="1"/>
    <col min="6" max="6" width="18" customWidth="1"/>
    <col min="7" max="7" width="2.28515625" customWidth="1"/>
    <col min="8" max="8" width="7" customWidth="1"/>
    <col min="9" max="9" width="18.140625" customWidth="1"/>
    <col min="10" max="10" width="21.85546875" customWidth="1"/>
    <col min="11" max="11" width="18.5703125" customWidth="1"/>
    <col min="12" max="12" width="5.7109375" customWidth="1"/>
    <col min="13" max="13" width="1.140625" style="1" customWidth="1"/>
    <col min="14" max="14" width="11.140625" customWidth="1"/>
    <col min="15" max="15" width="8.140625" customWidth="1"/>
    <col min="16" max="16" width="59.7109375" customWidth="1"/>
    <col min="17" max="17" width="26.7109375" customWidth="1"/>
    <col min="18" max="18" width="10.85546875" bestFit="1" customWidth="1"/>
  </cols>
  <sheetData>
    <row r="1" spans="1:14" ht="64.5" customHeight="1" x14ac:dyDescent="0.7">
      <c r="A1" s="101" t="s">
        <v>34</v>
      </c>
      <c r="B1" s="101"/>
      <c r="C1" s="101"/>
      <c r="D1" s="101"/>
      <c r="E1" s="101"/>
      <c r="F1" s="101"/>
      <c r="G1" s="101"/>
      <c r="H1" s="101"/>
      <c r="I1" s="101"/>
      <c r="J1" s="101"/>
      <c r="K1" s="101"/>
      <c r="L1" s="101"/>
      <c r="M1" s="101"/>
      <c r="N1" s="101"/>
    </row>
    <row r="2" spans="1:14" ht="29.25" customHeight="1" x14ac:dyDescent="0.25"/>
    <row r="3" spans="1:14" ht="13.5" customHeight="1" x14ac:dyDescent="0.25">
      <c r="A3" s="42" t="s">
        <v>33</v>
      </c>
      <c r="B3" s="102"/>
      <c r="C3" s="102"/>
      <c r="D3" s="102"/>
      <c r="E3" s="102"/>
      <c r="F3" s="102"/>
      <c r="H3" s="43"/>
      <c r="I3" s="43" t="s">
        <v>32</v>
      </c>
    </row>
    <row r="4" spans="1:14" ht="15" customHeight="1" x14ac:dyDescent="0.25">
      <c r="A4" s="42" t="s">
        <v>31</v>
      </c>
      <c r="B4" s="102"/>
      <c r="C4" s="102"/>
      <c r="D4" s="102"/>
      <c r="E4" s="102"/>
      <c r="F4" s="102"/>
      <c r="H4" s="44"/>
      <c r="I4" s="105" t="s">
        <v>30</v>
      </c>
      <c r="J4" s="106"/>
      <c r="K4" s="106"/>
      <c r="L4" s="106"/>
      <c r="M4" s="106"/>
      <c r="N4" s="106"/>
    </row>
    <row r="5" spans="1:14" ht="15" customHeight="1" x14ac:dyDescent="0.25">
      <c r="A5" s="42"/>
      <c r="H5" s="43"/>
      <c r="I5" s="74" t="s">
        <v>29</v>
      </c>
      <c r="J5" s="74"/>
    </row>
    <row r="6" spans="1:14" s="46" customFormat="1" ht="31.5" customHeight="1" x14ac:dyDescent="0.35">
      <c r="A6" s="45" t="s">
        <v>38</v>
      </c>
      <c r="B6" s="124" t="s">
        <v>37</v>
      </c>
      <c r="C6" s="125"/>
      <c r="D6" s="125"/>
      <c r="E6" s="125"/>
    </row>
    <row r="7" spans="1:14" s="46" customFormat="1" ht="31.5" customHeight="1" x14ac:dyDescent="0.25">
      <c r="A7" s="45" t="s">
        <v>28</v>
      </c>
      <c r="B7" s="126" t="s">
        <v>36</v>
      </c>
      <c r="C7" s="127"/>
      <c r="D7" s="127"/>
      <c r="E7" s="127"/>
      <c r="F7" s="127"/>
      <c r="G7" s="127"/>
      <c r="H7" s="127"/>
      <c r="I7" s="127"/>
      <c r="J7" s="127"/>
    </row>
    <row r="8" spans="1:14" ht="32.25" customHeight="1" x14ac:dyDescent="0.25">
      <c r="A8" s="42" t="s">
        <v>27</v>
      </c>
      <c r="B8" s="41"/>
      <c r="I8" s="74"/>
      <c r="J8" s="74"/>
      <c r="K8" s="40"/>
      <c r="L8" s="40"/>
      <c r="M8" s="40"/>
      <c r="N8" s="40"/>
    </row>
    <row r="9" spans="1:14" ht="39" customHeight="1" x14ac:dyDescent="0.25">
      <c r="B9" s="41"/>
      <c r="I9" s="74"/>
      <c r="J9" s="74"/>
      <c r="K9" s="40"/>
      <c r="L9" s="40"/>
      <c r="M9" s="40"/>
      <c r="N9" s="40"/>
    </row>
    <row r="10" spans="1:14" ht="21.75" thickBot="1" x14ac:dyDescent="0.4">
      <c r="A10" s="39" t="s">
        <v>26</v>
      </c>
    </row>
    <row r="11" spans="1:14" s="2" customFormat="1" x14ac:dyDescent="0.25">
      <c r="A11" s="75" t="s">
        <v>25</v>
      </c>
      <c r="B11" s="76"/>
      <c r="C11" s="103" t="str">
        <f>IF(L16&gt;10000000,"6",IF(L16&gt;3000000,"7",IF(L16&gt;1000000,"8","10")))</f>
        <v>7</v>
      </c>
      <c r="D11" s="79" t="s">
        <v>24</v>
      </c>
      <c r="E11" s="79" t="s">
        <v>23</v>
      </c>
      <c r="F11" s="79" t="s">
        <v>22</v>
      </c>
      <c r="G11" s="107" t="s">
        <v>21</v>
      </c>
      <c r="H11" s="109"/>
      <c r="I11" s="120" t="s">
        <v>20</v>
      </c>
      <c r="J11" s="79" t="s">
        <v>19</v>
      </c>
      <c r="K11" s="79" t="s">
        <v>18</v>
      </c>
      <c r="L11" s="107" t="s">
        <v>17</v>
      </c>
      <c r="M11" s="108"/>
      <c r="N11" s="109"/>
    </row>
    <row r="12" spans="1:14" ht="87" customHeight="1" thickBot="1" x14ac:dyDescent="0.3">
      <c r="A12" s="77"/>
      <c r="B12" s="78"/>
      <c r="C12" s="104"/>
      <c r="D12" s="80"/>
      <c r="E12" s="80"/>
      <c r="F12" s="80"/>
      <c r="G12" s="110"/>
      <c r="H12" s="112"/>
      <c r="I12" s="121"/>
      <c r="J12" s="80"/>
      <c r="K12" s="80"/>
      <c r="L12" s="110"/>
      <c r="M12" s="111"/>
      <c r="N12" s="112"/>
    </row>
    <row r="13" spans="1:14" x14ac:dyDescent="0.25">
      <c r="A13" s="141" t="s">
        <v>16</v>
      </c>
      <c r="B13" s="95" t="s">
        <v>39</v>
      </c>
      <c r="C13" s="96"/>
      <c r="D13" s="31">
        <v>3000000</v>
      </c>
      <c r="E13" s="31"/>
      <c r="F13" s="36">
        <f>D13+E13</f>
        <v>3000000</v>
      </c>
      <c r="G13" s="61">
        <v>21</v>
      </c>
      <c r="H13" s="62"/>
      <c r="I13" s="38">
        <f>F13*(1+(G13/100))</f>
        <v>3630000</v>
      </c>
      <c r="J13" s="28">
        <v>0</v>
      </c>
      <c r="K13" s="37">
        <f>I13-L13</f>
        <v>0</v>
      </c>
      <c r="L13" s="59">
        <f>IF(Pomocný!$A$19=TRUE,F13-J13,(F13-J13)*(1+(G13/100)))</f>
        <v>3630000</v>
      </c>
      <c r="M13" s="59"/>
      <c r="N13" s="60"/>
    </row>
    <row r="14" spans="1:14" x14ac:dyDescent="0.25">
      <c r="A14" s="141"/>
      <c r="B14" s="95" t="s">
        <v>40</v>
      </c>
      <c r="C14" s="96"/>
      <c r="D14" s="31">
        <v>200000</v>
      </c>
      <c r="E14" s="31"/>
      <c r="F14" s="36">
        <f>D14+E14</f>
        <v>200000</v>
      </c>
      <c r="G14" s="61">
        <v>21</v>
      </c>
      <c r="H14" s="62"/>
      <c r="I14" s="29">
        <f>F14*(1+(G14/100))</f>
        <v>242000</v>
      </c>
      <c r="J14" s="28">
        <v>0</v>
      </c>
      <c r="K14" s="19">
        <f>I14-L14</f>
        <v>0</v>
      </c>
      <c r="L14" s="67">
        <f>IF(Pomocný!A19=TRUE,F14-J14,(F14-J14)*(1+(G14/100)))</f>
        <v>242000</v>
      </c>
      <c r="M14" s="59"/>
      <c r="N14" s="60"/>
    </row>
    <row r="15" spans="1:14" ht="15.75" thickBot="1" x14ac:dyDescent="0.3">
      <c r="A15" s="141"/>
      <c r="B15" s="148"/>
      <c r="C15" s="149"/>
      <c r="D15" s="26"/>
      <c r="E15" s="35"/>
      <c r="F15" s="34">
        <f>D15+E15</f>
        <v>0</v>
      </c>
      <c r="G15" s="68">
        <v>21</v>
      </c>
      <c r="H15" s="130"/>
      <c r="I15" s="21">
        <f>F15*(1+(G15/100))</f>
        <v>0</v>
      </c>
      <c r="J15" s="28">
        <v>0</v>
      </c>
      <c r="K15" s="19">
        <f>I15-L15</f>
        <v>0</v>
      </c>
      <c r="L15" s="145">
        <f>IF(Pomocný!A19=TRUE,F15-J15,(F15-J15)*(1+(G15/100)))</f>
        <v>0</v>
      </c>
      <c r="M15" s="146"/>
      <c r="N15" s="147"/>
    </row>
    <row r="16" spans="1:14" ht="15.75" thickBot="1" x14ac:dyDescent="0.3">
      <c r="A16" s="141"/>
      <c r="B16" s="150" t="s">
        <v>15</v>
      </c>
      <c r="C16" s="151"/>
      <c r="D16" s="15">
        <f>SUM(D13:D15)</f>
        <v>3200000</v>
      </c>
      <c r="E16" s="15">
        <f>SUM(E13:E15)</f>
        <v>0</v>
      </c>
      <c r="F16" s="15">
        <f>SUM(F13:F15)</f>
        <v>3200000</v>
      </c>
      <c r="G16" s="131"/>
      <c r="H16" s="132"/>
      <c r="I16" s="15">
        <f>SUM(I13:I15)</f>
        <v>3872000</v>
      </c>
      <c r="J16" s="33">
        <f>SUM(J13:J15)</f>
        <v>0</v>
      </c>
      <c r="K16" s="32">
        <f>SUM(K13:K15)</f>
        <v>0</v>
      </c>
      <c r="L16" s="133">
        <f>SUM(L13:N15)</f>
        <v>3872000</v>
      </c>
      <c r="M16" s="134"/>
      <c r="N16" s="135"/>
    </row>
    <row r="17" spans="1:14" x14ac:dyDescent="0.25">
      <c r="A17" s="141"/>
      <c r="B17" s="95" t="s">
        <v>14</v>
      </c>
      <c r="C17" s="96"/>
      <c r="D17" s="28"/>
      <c r="E17" s="31"/>
      <c r="F17" s="30">
        <f t="shared" ref="F17:F24" si="0">D17+E17</f>
        <v>0</v>
      </c>
      <c r="G17" s="61">
        <v>0</v>
      </c>
      <c r="H17" s="62"/>
      <c r="I17" s="29">
        <f t="shared" ref="I17:I24" si="1">F17*(1+(G17/100))</f>
        <v>0</v>
      </c>
      <c r="J17" s="28">
        <v>0</v>
      </c>
      <c r="K17" s="19">
        <f t="shared" ref="K17:K24" si="2">I17-L17</f>
        <v>0</v>
      </c>
      <c r="L17" s="67">
        <f>IF(Pomocný!A119=TRUE,IF((F17-J17)&gt;(L16*(20/100)),(L16*(20/100)),(F17-J17)),IF((F17-J17)*(1+(G17/100))&gt;(L16*(20/100)),(L16*(20/100)),(F17-J17)*(1+(G17/100))))</f>
        <v>0</v>
      </c>
      <c r="M17" s="59"/>
      <c r="N17" s="60"/>
    </row>
    <row r="18" spans="1:14" ht="15.75" thickBot="1" x14ac:dyDescent="0.3">
      <c r="A18" s="80"/>
      <c r="B18" s="144" t="s">
        <v>13</v>
      </c>
      <c r="C18" s="100"/>
      <c r="D18" s="26">
        <v>20000</v>
      </c>
      <c r="E18" s="26"/>
      <c r="F18" s="25">
        <f t="shared" si="0"/>
        <v>20000</v>
      </c>
      <c r="G18" s="68">
        <v>21</v>
      </c>
      <c r="H18" s="130"/>
      <c r="I18" s="27">
        <f t="shared" si="1"/>
        <v>24200</v>
      </c>
      <c r="J18" s="26">
        <v>0</v>
      </c>
      <c r="K18" s="25">
        <f t="shared" si="2"/>
        <v>0</v>
      </c>
      <c r="L18" s="145">
        <f>IF(Pomocný!A19=TRUE,(F18-J18),(F18-J18)*(1+(G18/100)))</f>
        <v>24200</v>
      </c>
      <c r="M18" s="146"/>
      <c r="N18" s="147"/>
    </row>
    <row r="19" spans="1:14" x14ac:dyDescent="0.25">
      <c r="A19" s="79" t="s">
        <v>12</v>
      </c>
      <c r="B19" s="93" t="s">
        <v>11</v>
      </c>
      <c r="C19" s="94"/>
      <c r="D19" s="22">
        <v>10000</v>
      </c>
      <c r="E19" s="22">
        <v>5456465</v>
      </c>
      <c r="F19" s="24">
        <f t="shared" si="0"/>
        <v>5466465</v>
      </c>
      <c r="G19" s="142">
        <v>21</v>
      </c>
      <c r="H19" s="143"/>
      <c r="I19" s="23">
        <f t="shared" si="1"/>
        <v>6614422.6499999994</v>
      </c>
      <c r="J19" s="20">
        <v>0</v>
      </c>
      <c r="K19" s="19">
        <f t="shared" si="2"/>
        <v>0</v>
      </c>
      <c r="L19" s="67">
        <f>IF(Pomocný!$A$19=TRUE,F19-J19,(F19-J19)*(1+(G19/100)))</f>
        <v>6614422.6499999994</v>
      </c>
      <c r="M19" s="59"/>
      <c r="N19" s="60"/>
    </row>
    <row r="20" spans="1:14" x14ac:dyDescent="0.25">
      <c r="A20" s="141"/>
      <c r="B20" s="140" t="s">
        <v>10</v>
      </c>
      <c r="C20" s="94"/>
      <c r="D20" s="22">
        <v>15000</v>
      </c>
      <c r="E20" s="22"/>
      <c r="F20" s="19">
        <f t="shared" si="0"/>
        <v>15000</v>
      </c>
      <c r="G20" s="61">
        <v>21</v>
      </c>
      <c r="H20" s="62"/>
      <c r="I20" s="21">
        <f t="shared" si="1"/>
        <v>18150</v>
      </c>
      <c r="J20" s="20">
        <v>0</v>
      </c>
      <c r="K20" s="19">
        <f t="shared" si="2"/>
        <v>0</v>
      </c>
      <c r="L20" s="67">
        <f>IF(Pomocný!$A$19=TRUE,F20-J20,(F20-J20)*(1+(G20/100)))</f>
        <v>18150</v>
      </c>
      <c r="M20" s="59"/>
      <c r="N20" s="60"/>
    </row>
    <row r="21" spans="1:14" x14ac:dyDescent="0.25">
      <c r="A21" s="141"/>
      <c r="B21" s="140" t="s">
        <v>9</v>
      </c>
      <c r="C21" s="94"/>
      <c r="D21" s="22"/>
      <c r="E21" s="22"/>
      <c r="F21" s="19">
        <f t="shared" si="0"/>
        <v>0</v>
      </c>
      <c r="G21" s="61">
        <v>21</v>
      </c>
      <c r="H21" s="62"/>
      <c r="I21" s="21">
        <f t="shared" si="1"/>
        <v>0</v>
      </c>
      <c r="J21" s="20">
        <v>0</v>
      </c>
      <c r="K21" s="19">
        <f t="shared" si="2"/>
        <v>0</v>
      </c>
      <c r="L21" s="67">
        <f>IF(Pomocný!$A$19=TRUE,F21-J21,(F21-J21)*(1+(G21/100)))</f>
        <v>0</v>
      </c>
      <c r="M21" s="59"/>
      <c r="N21" s="60"/>
    </row>
    <row r="22" spans="1:14" x14ac:dyDescent="0.25">
      <c r="A22" s="141"/>
      <c r="B22" s="140" t="s">
        <v>8</v>
      </c>
      <c r="C22" s="94"/>
      <c r="D22" s="22"/>
      <c r="E22" s="22"/>
      <c r="F22" s="19">
        <f t="shared" si="0"/>
        <v>0</v>
      </c>
      <c r="G22" s="61">
        <v>21</v>
      </c>
      <c r="H22" s="62"/>
      <c r="I22" s="21">
        <f t="shared" si="1"/>
        <v>0</v>
      </c>
      <c r="J22" s="20">
        <v>0</v>
      </c>
      <c r="K22" s="19">
        <f t="shared" si="2"/>
        <v>0</v>
      </c>
      <c r="L22" s="67">
        <f>IF(Pomocný!$A$19=TRUE,F22-J22,(F22-J22)*(1+(G22/100)))</f>
        <v>0</v>
      </c>
      <c r="M22" s="59"/>
      <c r="N22" s="60"/>
    </row>
    <row r="23" spans="1:14" x14ac:dyDescent="0.25">
      <c r="A23" s="141"/>
      <c r="B23" s="140" t="s">
        <v>7</v>
      </c>
      <c r="C23" s="94"/>
      <c r="D23" s="22"/>
      <c r="E23" s="22"/>
      <c r="F23" s="19">
        <f t="shared" si="0"/>
        <v>0</v>
      </c>
      <c r="G23" s="61">
        <v>21</v>
      </c>
      <c r="H23" s="62"/>
      <c r="I23" s="21">
        <f t="shared" si="1"/>
        <v>0</v>
      </c>
      <c r="J23" s="20">
        <v>0</v>
      </c>
      <c r="K23" s="19">
        <f t="shared" si="2"/>
        <v>0</v>
      </c>
      <c r="L23" s="67">
        <f>IF(Pomocný!$A$19=TRUE,F23-J23,(F23-J23)*(1+(G23/100)))</f>
        <v>0</v>
      </c>
      <c r="M23" s="59"/>
      <c r="N23" s="60"/>
    </row>
    <row r="24" spans="1:14" ht="15.75" thickBot="1" x14ac:dyDescent="0.3">
      <c r="A24" s="141"/>
      <c r="B24" s="128" t="s">
        <v>6</v>
      </c>
      <c r="C24" s="129"/>
      <c r="D24" s="22"/>
      <c r="E24" s="22"/>
      <c r="F24" s="19">
        <f t="shared" si="0"/>
        <v>0</v>
      </c>
      <c r="G24" s="68">
        <v>21</v>
      </c>
      <c r="H24" s="130"/>
      <c r="I24" s="21">
        <f t="shared" si="1"/>
        <v>0</v>
      </c>
      <c r="J24" s="20">
        <v>0</v>
      </c>
      <c r="K24" s="19">
        <f t="shared" si="2"/>
        <v>0</v>
      </c>
      <c r="L24" s="67">
        <f>IF(Pomocný!$A$19=TRUE,F24-J24,(F24-J24)*(1+(G24/100)))</f>
        <v>0</v>
      </c>
      <c r="M24" s="59"/>
      <c r="N24" s="60"/>
    </row>
    <row r="25" spans="1:14" ht="15.75" thickBot="1" x14ac:dyDescent="0.3">
      <c r="A25" s="80"/>
      <c r="B25" s="18" t="s">
        <v>5</v>
      </c>
      <c r="C25" s="17"/>
      <c r="D25" s="16">
        <f>SUM(D19:D24)</f>
        <v>25000</v>
      </c>
      <c r="E25" s="16">
        <f>SUM(E19:E24)</f>
        <v>5456465</v>
      </c>
      <c r="F25" s="16">
        <f>SUM(F19:F24)</f>
        <v>5481465</v>
      </c>
      <c r="G25" s="131"/>
      <c r="H25" s="132"/>
      <c r="I25" s="15">
        <f>SUM(I19:I24)</f>
        <v>6632572.6499999994</v>
      </c>
      <c r="J25" s="14">
        <f>SUM(J19:J24)</f>
        <v>0</v>
      </c>
      <c r="K25" s="14">
        <f>SUM(K19:K24)</f>
        <v>0</v>
      </c>
      <c r="L25" s="133">
        <f>SUM(L19:N24)</f>
        <v>6632572.6499999994</v>
      </c>
      <c r="M25" s="134"/>
      <c r="N25" s="135"/>
    </row>
    <row r="26" spans="1:14" s="1" customFormat="1" ht="15.75" thickBot="1" x14ac:dyDescent="0.3">
      <c r="A26" s="136" t="s">
        <v>4</v>
      </c>
      <c r="B26" s="73"/>
      <c r="C26" s="137"/>
      <c r="D26" s="13">
        <f>D25+D18+D16+D17</f>
        <v>3245000</v>
      </c>
      <c r="E26" s="13">
        <f>E25+E18+E16+E17</f>
        <v>5456465</v>
      </c>
      <c r="F26" s="13">
        <f>F25+F18+F16+F17</f>
        <v>8701465</v>
      </c>
      <c r="G26" s="138"/>
      <c r="H26" s="139"/>
      <c r="I26" s="13">
        <f>I25+I18+I16+I17</f>
        <v>10528772.649999999</v>
      </c>
      <c r="J26" s="13">
        <f>J25+J18+J16+J17</f>
        <v>0</v>
      </c>
      <c r="K26" s="13">
        <f>K25+K18+K16+K17</f>
        <v>0</v>
      </c>
      <c r="L26" s="90">
        <f>L16+L18+L17+L25</f>
        <v>10528772.649999999</v>
      </c>
      <c r="M26" s="91"/>
      <c r="N26" s="92"/>
    </row>
    <row r="27" spans="1:14" ht="34.5" customHeight="1" x14ac:dyDescent="0.25"/>
    <row r="28" spans="1:14" ht="34.5" customHeight="1" x14ac:dyDescent="0.25">
      <c r="A28" s="2" t="s">
        <v>41</v>
      </c>
      <c r="B28">
        <f>((D13*70)+(D14*85))/D16</f>
        <v>70.9375</v>
      </c>
    </row>
    <row r="29" spans="1:14" ht="34.5" customHeight="1" thickBot="1" x14ac:dyDescent="0.3">
      <c r="A29" s="2" t="s">
        <v>42</v>
      </c>
      <c r="B29">
        <f>IF(B28&lt;75,70,IF(B28&lt;80,75,IF(B28&lt;85,80,85)))</f>
        <v>70</v>
      </c>
    </row>
    <row r="30" spans="1:14" ht="18" customHeight="1" x14ac:dyDescent="0.25">
      <c r="D30" s="12"/>
      <c r="E30" s="12"/>
      <c r="G30" s="87" t="s">
        <v>3</v>
      </c>
      <c r="H30" s="88"/>
      <c r="I30" s="88"/>
      <c r="J30" s="88"/>
      <c r="K30" s="88"/>
      <c r="L30" s="88"/>
      <c r="M30" s="88"/>
      <c r="N30" s="89"/>
    </row>
    <row r="31" spans="1:14" ht="23.25" customHeight="1" thickBot="1" x14ac:dyDescent="0.3">
      <c r="D31" s="12"/>
      <c r="E31" s="12"/>
      <c r="G31" s="81"/>
      <c r="H31" s="82"/>
      <c r="I31" s="82"/>
      <c r="J31" s="82"/>
      <c r="K31" s="82"/>
      <c r="L31" s="82"/>
      <c r="M31" s="82"/>
      <c r="N31" s="83"/>
    </row>
    <row r="32" spans="1:14" s="3" customFormat="1" ht="21" customHeight="1" x14ac:dyDescent="0.25">
      <c r="A32" s="122" t="s">
        <v>2</v>
      </c>
      <c r="B32" s="123"/>
      <c r="C32" s="11">
        <f>I26</f>
        <v>10528772.649999999</v>
      </c>
      <c r="D32" s="10"/>
      <c r="E32" s="10"/>
      <c r="G32" s="81"/>
      <c r="H32" s="82"/>
      <c r="I32" s="82"/>
      <c r="J32" s="82"/>
      <c r="K32" s="82"/>
      <c r="L32" s="82"/>
      <c r="M32" s="82"/>
      <c r="N32" s="83"/>
    </row>
    <row r="33" spans="1:14" s="3" customFormat="1" ht="21" customHeight="1" x14ac:dyDescent="0.25">
      <c r="A33" s="9" t="s">
        <v>1</v>
      </c>
      <c r="B33" s="8"/>
      <c r="C33" s="7">
        <f>L26</f>
        <v>10528772.649999999</v>
      </c>
      <c r="G33" s="81"/>
      <c r="H33" s="82"/>
      <c r="I33" s="82"/>
      <c r="J33" s="82"/>
      <c r="K33" s="82"/>
      <c r="L33" s="82"/>
      <c r="M33" s="82"/>
      <c r="N33" s="83"/>
    </row>
    <row r="34" spans="1:14" s="3" customFormat="1" ht="21" customHeight="1" thickBot="1" x14ac:dyDescent="0.3">
      <c r="A34" s="6" t="s">
        <v>0</v>
      </c>
      <c r="B34" s="5"/>
      <c r="C34" s="4">
        <f>C32-C33</f>
        <v>0</v>
      </c>
      <c r="G34" s="84"/>
      <c r="H34" s="85"/>
      <c r="I34" s="85"/>
      <c r="J34" s="85"/>
      <c r="K34" s="85"/>
      <c r="L34" s="85"/>
      <c r="M34" s="85"/>
      <c r="N34" s="86"/>
    </row>
    <row r="35" spans="1:14" ht="36.75" customHeight="1" x14ac:dyDescent="0.25"/>
    <row r="36" spans="1:14" ht="67.5" customHeight="1" x14ac:dyDescent="0.25"/>
  </sheetData>
  <mergeCells count="64">
    <mergeCell ref="A1:N1"/>
    <mergeCell ref="B3:F3"/>
    <mergeCell ref="B4:F4"/>
    <mergeCell ref="I4:N4"/>
    <mergeCell ref="I8:J9"/>
    <mergeCell ref="A11:B12"/>
    <mergeCell ref="C11:C12"/>
    <mergeCell ref="D11:D12"/>
    <mergeCell ref="E11:E12"/>
    <mergeCell ref="F11:F12"/>
    <mergeCell ref="G11:H12"/>
    <mergeCell ref="I11:I12"/>
    <mergeCell ref="J11:J12"/>
    <mergeCell ref="K11:K12"/>
    <mergeCell ref="L11:N12"/>
    <mergeCell ref="A13:A18"/>
    <mergeCell ref="B13:C13"/>
    <mergeCell ref="G13:H13"/>
    <mergeCell ref="L13:N13"/>
    <mergeCell ref="B14:C14"/>
    <mergeCell ref="G14:H14"/>
    <mergeCell ref="L14:N14"/>
    <mergeCell ref="B15:C15"/>
    <mergeCell ref="G15:H15"/>
    <mergeCell ref="L15:N15"/>
    <mergeCell ref="B16:C16"/>
    <mergeCell ref="G16:H16"/>
    <mergeCell ref="L16:N16"/>
    <mergeCell ref="B17:C17"/>
    <mergeCell ref="G17:H17"/>
    <mergeCell ref="L17:N17"/>
    <mergeCell ref="B18:C18"/>
    <mergeCell ref="G18:H18"/>
    <mergeCell ref="L18:N18"/>
    <mergeCell ref="L22:N22"/>
    <mergeCell ref="B23:C23"/>
    <mergeCell ref="G23:H23"/>
    <mergeCell ref="L23:N23"/>
    <mergeCell ref="A19:A25"/>
    <mergeCell ref="B19:C19"/>
    <mergeCell ref="G19:H19"/>
    <mergeCell ref="L19:N19"/>
    <mergeCell ref="B20:C20"/>
    <mergeCell ref="G20:H20"/>
    <mergeCell ref="L20:N20"/>
    <mergeCell ref="B21:C21"/>
    <mergeCell ref="G21:H21"/>
    <mergeCell ref="L21:N21"/>
    <mergeCell ref="G30:N30"/>
    <mergeCell ref="G31:N34"/>
    <mergeCell ref="A32:B32"/>
    <mergeCell ref="I5:J5"/>
    <mergeCell ref="B6:E6"/>
    <mergeCell ref="B7:J7"/>
    <mergeCell ref="B24:C24"/>
    <mergeCell ref="G24:H24"/>
    <mergeCell ref="L24:N24"/>
    <mergeCell ref="G25:H25"/>
    <mergeCell ref="L25:N25"/>
    <mergeCell ref="A26:C26"/>
    <mergeCell ref="G26:H26"/>
    <mergeCell ref="L26:N26"/>
    <mergeCell ref="B22:C22"/>
    <mergeCell ref="G22:H22"/>
  </mergeCells>
  <conditionalFormatting sqref="D19:E19">
    <cfRule type="expression" dxfId="3" priority="9">
      <formula>#REF!=1</formula>
    </cfRule>
  </conditionalFormatting>
  <conditionalFormatting sqref="D20:E20">
    <cfRule type="expression" dxfId="2" priority="11">
      <formula>#REF!=10</formula>
    </cfRule>
    <cfRule type="expression" dxfId="1" priority="12">
      <formula>#REF!=1</formula>
    </cfRule>
  </conditionalFormatting>
  <conditionalFormatting sqref="D21:E21">
    <cfRule type="expression" dxfId="0" priority="10">
      <formula>#REF!=10</formula>
    </cfRule>
  </conditionalFormatting>
  <printOptions horizontalCentered="1" verticalCentered="1"/>
  <pageMargins left="0" right="0" top="0" bottom="0" header="0" footer="0"/>
  <pageSetup paperSize="9" scale="62" fitToWidth="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locked="0" defaultSize="0" autoFill="0" autoLine="0" autoPict="0">
                <anchor moveWithCells="1">
                  <from>
                    <xdr:col>1</xdr:col>
                    <xdr:colOff>9525</xdr:colOff>
                    <xdr:row>7</xdr:row>
                    <xdr:rowOff>28575</xdr:rowOff>
                  </from>
                  <to>
                    <xdr:col>5</xdr:col>
                    <xdr:colOff>219075</xdr:colOff>
                    <xdr:row>8</xdr:row>
                    <xdr:rowOff>161925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List3"/>
  <dimension ref="A4:B19"/>
  <sheetViews>
    <sheetView workbookViewId="0">
      <selection activeCell="B5" sqref="B5"/>
    </sheetView>
  </sheetViews>
  <sheetFormatPr defaultRowHeight="15" x14ac:dyDescent="0.25"/>
  <cols>
    <col min="1" max="1" width="13.140625" customWidth="1"/>
    <col min="2" max="2" width="14.42578125" customWidth="1"/>
  </cols>
  <sheetData>
    <row r="4" spans="1:2" x14ac:dyDescent="0.25">
      <c r="A4">
        <v>1</v>
      </c>
      <c r="B4" s="48" t="s">
        <v>45</v>
      </c>
    </row>
    <row r="5" spans="1:2" x14ac:dyDescent="0.25">
      <c r="B5" s="48" t="s">
        <v>46</v>
      </c>
    </row>
    <row r="6" spans="1:2" x14ac:dyDescent="0.25">
      <c r="B6" s="48"/>
    </row>
    <row r="7" spans="1:2" x14ac:dyDescent="0.25">
      <c r="B7" s="48"/>
    </row>
    <row r="8" spans="1:2" x14ac:dyDescent="0.25">
      <c r="B8" s="49"/>
    </row>
    <row r="9" spans="1:2" x14ac:dyDescent="0.25">
      <c r="B9" s="48"/>
    </row>
    <row r="10" spans="1:2" x14ac:dyDescent="0.25">
      <c r="B10" s="48"/>
    </row>
    <row r="11" spans="1:2" x14ac:dyDescent="0.25">
      <c r="B11" s="48"/>
    </row>
    <row r="12" spans="1:2" x14ac:dyDescent="0.25">
      <c r="B12" s="50"/>
    </row>
    <row r="13" spans="1:2" x14ac:dyDescent="0.25">
      <c r="B13" s="49"/>
    </row>
    <row r="15" spans="1:2" x14ac:dyDescent="0.25">
      <c r="A15">
        <v>1</v>
      </c>
      <c r="B15" s="49" t="s">
        <v>43</v>
      </c>
    </row>
    <row r="16" spans="1:2" x14ac:dyDescent="0.25">
      <c r="B16" s="49" t="s">
        <v>44</v>
      </c>
    </row>
    <row r="18" spans="1:2" x14ac:dyDescent="0.25">
      <c r="A18" t="b">
        <v>0</v>
      </c>
      <c r="B18" t="b">
        <v>0</v>
      </c>
    </row>
    <row r="19" spans="1:2" x14ac:dyDescent="0.25">
      <c r="A19" t="b">
        <v>0</v>
      </c>
    </row>
  </sheetData>
  <pageMargins left="0.7" right="0.7" top="0.78740157499999996" bottom="0.78740157499999996"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3</vt:i4>
      </vt:variant>
      <vt:variant>
        <vt:lpstr>Pojmenované oblasti</vt:lpstr>
      </vt:variant>
      <vt:variant>
        <vt:i4>4</vt:i4>
      </vt:variant>
    </vt:vector>
  </HeadingPairs>
  <TitlesOfParts>
    <vt:vector size="7" baseType="lpstr">
      <vt:lpstr>Kumulativní rozpočet projektu</vt:lpstr>
      <vt:lpstr>Kumulativní rozpočet projek (2)</vt:lpstr>
      <vt:lpstr>Pomocný</vt:lpstr>
      <vt:lpstr>'Kumulativní rozpočet projek (2)'!Nazvy</vt:lpstr>
      <vt:lpstr>Nazvy</vt:lpstr>
      <vt:lpstr>'Kumulativní rozpočet projek (2)'!Oblast_tisku</vt:lpstr>
      <vt:lpstr>'Kumulativní rozpočet projektu'!Oblast_tisku</vt:lpstr>
    </vt:vector>
  </TitlesOfParts>
  <Company>SFZP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Kapkova Kvetoslava</dc:creator>
  <cp:lastModifiedBy>Ruzickova Magda</cp:lastModifiedBy>
  <cp:lastPrinted>2024-10-31T13:34:13Z</cp:lastPrinted>
  <dcterms:created xsi:type="dcterms:W3CDTF">2016-01-28T15:16:11Z</dcterms:created>
  <dcterms:modified xsi:type="dcterms:W3CDTF">2024-10-31T13:38:46Z</dcterms:modified>
</cp:coreProperties>
</file>